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13284" activeTab="0"/>
  </bookViews>
  <sheets>
    <sheet name="Вед. потребности в ресурса" sheetId="1" r:id="rId1"/>
    <sheet name="Source" sheetId="2" r:id="rId2"/>
  </sheets>
  <definedNames>
    <definedName name="_xlnm.Print_Titles" localSheetId="0">'Вед. потребности в ресурса'!$25:$25</definedName>
    <definedName name="_xlnm.Print_Area" localSheetId="0">'Вед. потребности в ресурса'!$A$2:$D$206</definedName>
  </definedNames>
  <calcPr fullCalcOnLoad="1"/>
</workbook>
</file>

<file path=xl/sharedStrings.xml><?xml version="1.0" encoding="utf-8"?>
<sst xmlns="http://schemas.openxmlformats.org/spreadsheetml/2006/main" count="1951" uniqueCount="380">
  <si>
    <t>Smeta.RU  (495) 974-1589</t>
  </si>
  <si>
    <t>_RR_</t>
  </si>
  <si>
    <t>Smeta.RU</t>
  </si>
  <si>
    <t/>
  </si>
  <si>
    <t>Новый объект</t>
  </si>
  <si>
    <t>ГБОУ СОШ №1391 Киевский, 5А</t>
  </si>
  <si>
    <t>Сметные нормы списания</t>
  </si>
  <si>
    <t>Коды ОКП для ТСН-2001 МГЭ</t>
  </si>
  <si>
    <t>ТСН-2001 МГЭ ремонт</t>
  </si>
  <si>
    <t>Типовой расчет для ТСН-2001 МГЭ (Ремонт), Доп 46, новая методика</t>
  </si>
  <si>
    <t>Территориальные сметные нормативы для Москвы ТСН-2001 (МГЭ)</t>
  </si>
  <si>
    <t>Поправки для ТСН-2001 от 25.10.2017 г.</t>
  </si>
  <si>
    <t>РР по видам работ</t>
  </si>
  <si>
    <t>ТСН-2001(МГЭ) ремонт</t>
  </si>
  <si>
    <t>Базовые</t>
  </si>
  <si>
    <t>Сметные</t>
  </si>
  <si>
    <t>Текущие</t>
  </si>
  <si>
    <t>Сметные - с учетом индекса</t>
  </si>
  <si>
    <t>Новая локальная смета</t>
  </si>
  <si>
    <t>)*1,25</t>
  </si>
  <si>
    <t>)*1,15</t>
  </si>
  <si>
    <t>Поправка: 12, п.2.2. 5  Наименование: Выполняемые при ремонте и реконструкции работы аналогичные технологическим процессам, характерным для нового строительства и отсутствующим в сборниках на ремонтно-строительные работы</t>
  </si>
  <si>
    <t>Поправка: 12, п.2.2. 5</t>
  </si>
  <si>
    <t>Демонтаж асфальтобетонного покрытия (999,3 м2)</t>
  </si>
  <si>
    <t>9999990008</t>
  </si>
  <si>
    <t>Трудозатраты рабочих</t>
  </si>
  <si>
    <t>чел.-ч.</t>
  </si>
  <si>
    <t>2.1-2-1</t>
  </si>
  <si>
    <t>Тракторы на гусеничном ходу, мощность до 60 кВт (81 л.с.)</t>
  </si>
  <si>
    <t>маш.-ч.</t>
  </si>
  <si>
    <t>2.1-5-17</t>
  </si>
  <si>
    <t>Поливомоечные машины, емкость цистерны до 5000 л</t>
  </si>
  <si>
    <t>2.1-5-43</t>
  </si>
  <si>
    <t>Установки фрезерования дорожного покрытия</t>
  </si>
  <si>
    <t>2.1-5-48</t>
  </si>
  <si>
    <t>Автогрейдеры, мощность 99-147 кВт (130-200 л.с.)</t>
  </si>
  <si>
    <t>9999990007</t>
  </si>
  <si>
    <t>Стоимость прочих машин (ЭСН)</t>
  </si>
  <si>
    <t>руб.</t>
  </si>
  <si>
    <t>1.1-1-1005</t>
  </si>
  <si>
    <t>Резцы, инструмент</t>
  </si>
  <si>
    <t>шт.</t>
  </si>
  <si>
    <t>1.1-1-118</t>
  </si>
  <si>
    <t>Вода</t>
  </si>
  <si>
    <t>м3</t>
  </si>
  <si>
    <t>Демонтаж покрытия из бетонной плитки (92 м2)</t>
  </si>
  <si>
    <t>2.1-1-43</t>
  </si>
  <si>
    <t>Бульдозеры гусеничные, мощность до 59 кВт (80 л.с.)</t>
  </si>
  <si>
    <t>2.1-1-5</t>
  </si>
  <si>
    <t>Экскаваторы на гусеничном ходу гидравлические, объем ковша до 0,65 м3</t>
  </si>
  <si>
    <t>Демонтаж бортового камня (520 пм)</t>
  </si>
  <si>
    <t>Демонтаж МАФ</t>
  </si>
  <si>
    <t>2.1-13-15</t>
  </si>
  <si>
    <t>Аппараты сварочные</t>
  </si>
  <si>
    <t>2.1-3-38</t>
  </si>
  <si>
    <t>Краны на автомобильном ходу, грузоподъемность до 16 т</t>
  </si>
  <si>
    <t>2.1-4-31</t>
  </si>
  <si>
    <t>Лебедки электрические, грузоподъемность до 1,5 т</t>
  </si>
  <si>
    <t>2.1-4-9</t>
  </si>
  <si>
    <t>Погрузчики на автомобильном ходу, грузоподъемность до 2 т</t>
  </si>
  <si>
    <t>1.1-1-1566</t>
  </si>
  <si>
    <t>Электроды, тип Э-42, 46, 50, диаметр 4 - 6 мм</t>
  </si>
  <si>
    <t>т</t>
  </si>
  <si>
    <t>1.1-1-57</t>
  </si>
  <si>
    <t>Болты строительные черные с гайками и шайбами (10х100 мм)</t>
  </si>
  <si>
    <t>1.6-1-271</t>
  </si>
  <si>
    <t>Отдельные конструктивные элементы с преобладанием горячекатаных профилей, средняя масса сборочной единицы от 0,11 до 0,5 т</t>
  </si>
  <si>
    <t>9999990006</t>
  </si>
  <si>
    <t>Стоимость прочих материалов (ЭСН)</t>
  </si>
  <si>
    <t>Демонтаж павильона (4 шт.)</t>
  </si>
  <si>
    <t>2.1-10-4</t>
  </si>
  <si>
    <t>Компрессоры с дизельным двигателем прицепные до 2,5 м3/мин</t>
  </si>
  <si>
    <t>2.1-30-54</t>
  </si>
  <si>
    <t>Молотки отбойные</t>
  </si>
  <si>
    <t>9999990001</t>
  </si>
  <si>
    <t>Масса мусора</t>
  </si>
  <si>
    <t>Устройство асфальтобетонного покрытия (1002,57 м2)</t>
  </si>
  <si>
    <t>2.1-1-19</t>
  </si>
  <si>
    <t>Экскаваторы на пневмоколесном ходу гидравлические, объем ковша до 0,25 м3</t>
  </si>
  <si>
    <t>2.1-10-5</t>
  </si>
  <si>
    <t>Компрессоры с дизельным двигателем прицепные до 5 м3/мин</t>
  </si>
  <si>
    <t>2.1-4-3</t>
  </si>
  <si>
    <t>Погрузчики универсальные на пневмоколесном ходу, грузоподъемность до 3 т</t>
  </si>
  <si>
    <t>2.1-5-15</t>
  </si>
  <si>
    <t>Катки прицепные пневмоколесные, масса до 50 т</t>
  </si>
  <si>
    <t>2.1-5-18</t>
  </si>
  <si>
    <t>Поливомоечные машины, емкость цистерны более 5000 л</t>
  </si>
  <si>
    <t>2.1-5-19</t>
  </si>
  <si>
    <t>Асфальтоукладчики, производительность до 350 т/ч</t>
  </si>
  <si>
    <t>2.1-5-2</t>
  </si>
  <si>
    <t>Катки самоходные вибрационные, масса до 8 т</t>
  </si>
  <si>
    <t>2.1-5-3</t>
  </si>
  <si>
    <t>Катки самоходные вибрационные, масса более 8 т</t>
  </si>
  <si>
    <t>2.1-5-35</t>
  </si>
  <si>
    <t>Автогудронаторы битумные, емкость до 3500 л</t>
  </si>
  <si>
    <t>2.1-5-6</t>
  </si>
  <si>
    <t>Катки дорожные самоходные статические, масса более 10 т</t>
  </si>
  <si>
    <t>2.1-5-7</t>
  </si>
  <si>
    <t>Катки дорожные самоходные на пневмоколесном ходу, масса до 16 т</t>
  </si>
  <si>
    <t>1.1-1-1548</t>
  </si>
  <si>
    <t>Щебень из естественного камня для дорожных работ, марка 600 - 400, фракция 5-10 мм</t>
  </si>
  <si>
    <t>1.1-1-1550</t>
  </si>
  <si>
    <t>Щебень из естественного камня для дорожных работ, марка 600 - 400, фракция 20-40 мм</t>
  </si>
  <si>
    <t>1.1-1-767</t>
  </si>
  <si>
    <t>Песок для дорожных работ, рядовой</t>
  </si>
  <si>
    <t>1.3-3-19</t>
  </si>
  <si>
    <t>Эмульсии дорожные, битумные</t>
  </si>
  <si>
    <t>1.3-3-4</t>
  </si>
  <si>
    <t>Смеси асфальтобетонные дорожные горячие крупнозернистые, тип II</t>
  </si>
  <si>
    <t>1.3-3-9</t>
  </si>
  <si>
    <t>Смеси асфальтобетонные дорожные горячие мелкозернистые, марка II, тип В</t>
  </si>
  <si>
    <t>Ремонт асфальтобетонного покрытия на проезде (364,34 м2)</t>
  </si>
  <si>
    <t>Устройство основания под веранды (346,02 м2)</t>
  </si>
  <si>
    <t>1.1-1-46</t>
  </si>
  <si>
    <t>Битумы нефтяные, дорожные жидкие, марка МГ, СГ</t>
  </si>
  <si>
    <t>1.3-3-51</t>
  </si>
  <si>
    <t>Смеси асфальтобетонные дорожные горячие песчаные, тип Д, марка II</t>
  </si>
  <si>
    <t>Устройство покрытия из резиновой крошки (813,24 м2)</t>
  </si>
  <si>
    <t>2.1-17-168</t>
  </si>
  <si>
    <t>Укладчики полимерных покрытий на игровых и спортивных площадках, производительность 10-50 м2/ч</t>
  </si>
  <si>
    <t>2.1-18-7</t>
  </si>
  <si>
    <t>Автомобили грузовые бортовые, грузоподъемность до 5 т</t>
  </si>
  <si>
    <t>2.1-30-6</t>
  </si>
  <si>
    <t>Дрели электрические</t>
  </si>
  <si>
    <t>2.1-4-8</t>
  </si>
  <si>
    <t>Погрузчики на автомобильном ходу, грузоподъемность до 1 т</t>
  </si>
  <si>
    <t>2.1-6-68</t>
  </si>
  <si>
    <t>Растворосмесители стационарные, емкость до 250 л</t>
  </si>
  <si>
    <t>1.1-1-1032</t>
  </si>
  <si>
    <t>Скипидар живичный</t>
  </si>
  <si>
    <t>1.1-1-3461</t>
  </si>
  <si>
    <t>Средство связующее универсальное полиуретановое на основе резиновой и каучуковой крошки для устройства высокопрочных эластичных покрытий</t>
  </si>
  <si>
    <t>кг</t>
  </si>
  <si>
    <t>1.1-1-3462</t>
  </si>
  <si>
    <t>Крошка резиновая гранулированная, фракция 2-3 мм</t>
  </si>
  <si>
    <t>1.1-1-3464</t>
  </si>
  <si>
    <t>Пигменты сухие красного цвета, железоокисные</t>
  </si>
  <si>
    <t>1.1-1-3465</t>
  </si>
  <si>
    <t>Пигменты сухие зеленого цвета, железоокисные</t>
  </si>
  <si>
    <t>1.1-1-825</t>
  </si>
  <si>
    <t>Пленка полиэтиленовая, толщина 0,12 - 0,15 мм</t>
  </si>
  <si>
    <t>м2</t>
  </si>
  <si>
    <t>Установка садового бортового камня Бр 100.20.8 (439,9 пм)</t>
  </si>
  <si>
    <t>2.1-3-35</t>
  </si>
  <si>
    <t>Краны на автомобильном ходу, грузоподъемность до 10 т</t>
  </si>
  <si>
    <t>2.1-4-12</t>
  </si>
  <si>
    <t>Погрузчики на автомобильном ходу, грузоподъемность до 5 т</t>
  </si>
  <si>
    <t>1.1-1-132</t>
  </si>
  <si>
    <t>Гвозди строительные</t>
  </si>
  <si>
    <t>1.1-1-230</t>
  </si>
  <si>
    <t>Доски хвойных пород, обрезные, длина 2-6,5 м, сорт IV, толщина 19-22 мм</t>
  </si>
  <si>
    <t>1.3-1-38</t>
  </si>
  <si>
    <t>Смеси бетонные, БСГ, тяжелого бетона на гранитном щебне, класс прочности В15 (М200); П3, фракция 5-20, F50-100, W0-2</t>
  </si>
  <si>
    <t>1.3-2-5</t>
  </si>
  <si>
    <t>Растворы цементные, марка 100</t>
  </si>
  <si>
    <t>1.5-3-499</t>
  </si>
  <si>
    <t>Камни бетонные бортовые, марка БР 100.20.8</t>
  </si>
  <si>
    <t>Установка дорожного бортового камня Бр 100.30.15 (447,4 пм)</t>
  </si>
  <si>
    <t>1.5-3-40</t>
  </si>
  <si>
    <t>Камни бетонные бортовые, марка БР 100.30.15</t>
  </si>
  <si>
    <t>Устройство газона (1206,43 м2 - рулонный газон, 1607,46 м2 - посевной газон)</t>
  </si>
  <si>
    <t>2.1-2-7</t>
  </si>
  <si>
    <t>Тракторы на пневмоколесном ходу, мощность до 60 кВт (81 л.с.)</t>
  </si>
  <si>
    <t>1.4-6-1</t>
  </si>
  <si>
    <t>Земля растительная</t>
  </si>
  <si>
    <t>1.4-6-12</t>
  </si>
  <si>
    <t>Готовый газон в рулоне, размер рулона: длина 2,0 м, ширина 0,4 м</t>
  </si>
  <si>
    <t>1.4-6-6</t>
  </si>
  <si>
    <t>Семена (смесь универсальная) газонных трав</t>
  </si>
  <si>
    <t>Установка скамеек и урн</t>
  </si>
  <si>
    <t>2.1-18-9</t>
  </si>
  <si>
    <t>Автомобили грузовые бортовые, грузоподъемность до 8 т</t>
  </si>
  <si>
    <t>2.1-6-51</t>
  </si>
  <si>
    <t>Вибраторы поверхностные</t>
  </si>
  <si>
    <t>1.1-1-655</t>
  </si>
  <si>
    <t>Мешковина</t>
  </si>
  <si>
    <t>прайс</t>
  </si>
  <si>
    <t>9032 Урна, "НАШ ДВОР"</t>
  </si>
  <si>
    <t>8004 Скамейка без спинки, "НАШ ДВОР"</t>
  </si>
  <si>
    <t>8002 Скамейка со спинкой, "НАШ ДВОР"</t>
  </si>
  <si>
    <t>Установка парковки для самокатов, навеса для колясок.</t>
  </si>
  <si>
    <t>Навес для колясок</t>
  </si>
  <si>
    <t>Навес над мусорными баками на 2 шт., "НАШ ДВОР"</t>
  </si>
  <si>
    <t>Установка веранд</t>
  </si>
  <si>
    <t>4043 Веранда, "НАШ ДВОР"</t>
  </si>
  <si>
    <t>4046 Веранда, "НАШ ДВОР"</t>
  </si>
  <si>
    <t>4044 Веранда, "НАШ ДВОР"</t>
  </si>
  <si>
    <t>Устройство площадок №1-8</t>
  </si>
  <si>
    <t>5001 Игровой модуль домик, "НАШ ДВОР"</t>
  </si>
  <si>
    <t>5106 Игровой модуль Паровозик, "НАШ ДВОР"</t>
  </si>
  <si>
    <t>5311 Игровой модуль Песочница с крышкой, "НАШ ДВОР"</t>
  </si>
  <si>
    <t>6113 Игровой модуль Кабриолет, "НАШ ДВОР"</t>
  </si>
  <si>
    <t>6507 Игровой модуль Карусель, "НАШ ДВОР"</t>
  </si>
  <si>
    <t>5109 Игровой модуль Кораблик, "НАШ ДВОР"</t>
  </si>
  <si>
    <t>4010 Игровой модуль Детский баскетбол, "НАШ ДВОР"</t>
  </si>
  <si>
    <t>6102 Игровой модуль Кораблик, "НАШ ДВОР"</t>
  </si>
  <si>
    <t>5114 Игровой модуль Пожарная, "НАШ ДВОР"</t>
  </si>
  <si>
    <t>6117 Игровой модуль Качалка-балансир, "НАШ ДВОР"</t>
  </si>
  <si>
    <t>5104 Игровой модуль Паровозик, "НАШ ДВОР"</t>
  </si>
  <si>
    <t>4007 Игровой модуль Мишень со счетом, "НАШ ДВОР"</t>
  </si>
  <si>
    <t>5113 Игровой модуль Скорая, "НАШ ДВОР"</t>
  </si>
  <si>
    <t>Устройство спортивной площадки.</t>
  </si>
  <si>
    <t>4008 Спортивное оборудование (мини), "НАШ ДВОР"</t>
  </si>
  <si>
    <t>4004 Игровой модуль Рукоход, "НАШ ДВОР"</t>
  </si>
  <si>
    <t>ТрудСтр</t>
  </si>
  <si>
    <t>Всего строителей</t>
  </si>
  <si>
    <t>Маш</t>
  </si>
  <si>
    <t>Всего машин</t>
  </si>
  <si>
    <t>Мат</t>
  </si>
  <si>
    <t>Всего материалов</t>
  </si>
  <si>
    <t>1ТрудСтр</t>
  </si>
  <si>
    <t>Всего строителей - Сметные</t>
  </si>
  <si>
    <t>1Маш</t>
  </si>
  <si>
    <t>Всего машин - Сметные</t>
  </si>
  <si>
    <t>1Мат</t>
  </si>
  <si>
    <t>Всего материалов - Сметные</t>
  </si>
  <si>
    <t>2ТрудСтр</t>
  </si>
  <si>
    <t>Всего строителей - Текущие</t>
  </si>
  <si>
    <t>2Маш</t>
  </si>
  <si>
    <t>Всего машин - Текущие</t>
  </si>
  <si>
    <t>2Мат</t>
  </si>
  <si>
    <t>Всего материалов - Текущие</t>
  </si>
  <si>
    <t>ИндМаш</t>
  </si>
  <si>
    <t>Всего машин - Сметные - с учетом индекса</t>
  </si>
  <si>
    <t>ИндМат</t>
  </si>
  <si>
    <t>Всего материалов - Сметные - с учетом индекса</t>
  </si>
  <si>
    <t>КомпТрудСтр</t>
  </si>
  <si>
    <t>Компенсация стоимости строителей</t>
  </si>
  <si>
    <t>КомпМаш</t>
  </si>
  <si>
    <t>Компенсация стоимости машин</t>
  </si>
  <si>
    <t>КомпМат</t>
  </si>
  <si>
    <t>Компенсация стоимости материалов</t>
  </si>
  <si>
    <t>№ п/п</t>
  </si>
  <si>
    <t>Единица измерения</t>
  </si>
  <si>
    <t>Количество</t>
  </si>
  <si>
    <t>"УТВЕРЖДАЮ"</t>
  </si>
  <si>
    <t>Дефектный акт</t>
  </si>
  <si>
    <t>на благоустройство территории, прилегающей к</t>
  </si>
  <si>
    <t>Комиссия в составе:</t>
  </si>
  <si>
    <t>Представителя ГБУ "Автомобильные дороги ТиНАО" ______________________________________</t>
  </si>
  <si>
    <t>Наименование работ и затрат</t>
  </si>
  <si>
    <t>_________________________</t>
  </si>
  <si>
    <t xml:space="preserve">"____" _____________20___г.  </t>
  </si>
  <si>
    <r>
      <t>м</t>
    </r>
    <r>
      <rPr>
        <sz val="11"/>
        <rFont val="Calibri"/>
        <family val="2"/>
      </rPr>
      <t>²</t>
    </r>
  </si>
  <si>
    <t>м.п.</t>
  </si>
  <si>
    <t>Разборка бортовых камней БР 100.20.8 с вывозом</t>
  </si>
  <si>
    <r>
      <t>м</t>
    </r>
    <r>
      <rPr>
        <sz val="11"/>
        <rFont val="Calibri"/>
        <family val="2"/>
      </rPr>
      <t>³</t>
    </r>
  </si>
  <si>
    <t>Установка бортовых камней садовых бетонных</t>
  </si>
  <si>
    <t>произвела осмотр вышеуказанного объекта и установила необходимость выполнения следующих работ:</t>
  </si>
  <si>
    <t>Члены комиссии:</t>
  </si>
  <si>
    <t>На основании данного акта необходимо разработать проектно-сметную документацию для производства работ по благоустройству данной территории.</t>
  </si>
  <si>
    <t>Демонтаж информационного щита</t>
  </si>
  <si>
    <t xml:space="preserve">Разборка оснований щебеночных толщиной 15 см </t>
  </si>
  <si>
    <t>Устройство подстилающих и выравнивающих слоев оснований из щебня, марка 600 - 400, фракция 5-10 мм, толщина слоя 3 см</t>
  </si>
  <si>
    <t>Устройство подстилающих и выравнивающих слоев оснований из песка, высота слоя 15 см</t>
  </si>
  <si>
    <t>Устройство подстилающих и выравнивающих слоев оснований из щебня, марка 600 - 400, фракция 20-40 мм, толщина слоя 10 см</t>
  </si>
  <si>
    <t>Устройство покрытий из горячих асфальтобетонных смесей песчаные, тип Д, марка III, толщиной 5 см</t>
  </si>
  <si>
    <t>Устройство покрытия его резиновой крошкой толщиной 2 см</t>
  </si>
  <si>
    <t>Разработка грунта механизированно (75 %) и вручную (25 %) с последующией погрузкой и вывозом (на глубину 10 см)</t>
  </si>
  <si>
    <t xml:space="preserve">Подготовка почвы (механизированно 75% и вручную 25%) для устройства газона с внесением растительной земли слоем 10 см </t>
  </si>
  <si>
    <t>Парковка для самокатов</t>
  </si>
  <si>
    <t>Демонтаж домика</t>
  </si>
  <si>
    <t>Установка МАФ (ранее демонтированных)</t>
  </si>
  <si>
    <t>Установка качелей-балансир</t>
  </si>
  <si>
    <t>Установка щита-мишени</t>
  </si>
  <si>
    <t>Установка информационного щита</t>
  </si>
  <si>
    <t>Навес над мусорными баками на 2 шт</t>
  </si>
  <si>
    <t xml:space="preserve">Разборка оснований цементных толщиной 5 см </t>
  </si>
  <si>
    <t>Разборка плиточного покрытия тротуаров толщ. 70мм</t>
  </si>
  <si>
    <t>Разборка деревянных лаг</t>
  </si>
  <si>
    <t>Демонтаж урны металлической</t>
  </si>
  <si>
    <t>Демонтаж навеса для мусорных баков (1 шт.)</t>
  </si>
  <si>
    <t>Демонтаж песочницы</t>
  </si>
  <si>
    <t>Демонтаж щита деревянного</t>
  </si>
  <si>
    <t>Установка урны металлической</t>
  </si>
  <si>
    <t>Установка скамеек со спинкой</t>
  </si>
  <si>
    <t>Установка автобуса</t>
  </si>
  <si>
    <t>Установка автобуса полицейского</t>
  </si>
  <si>
    <t>Установка джипа на пружине</t>
  </si>
  <si>
    <t>Установка домика "Карета"</t>
  </si>
  <si>
    <t>Установка мотоцикла на пружине</t>
  </si>
  <si>
    <t>Установка спортивного комплекса (рукоход +кольца гимнастические)</t>
  </si>
  <si>
    <t>Установка рукохода</t>
  </si>
  <si>
    <t>Разборка бортовых камней БР 100.30.15 с вывозом</t>
  </si>
  <si>
    <t>Разборка оснований бетонных</t>
  </si>
  <si>
    <t>Исправление профиля основания с внесением нового материала после фрезировки (50%)</t>
  </si>
  <si>
    <t>Послойная трамбовка</t>
  </si>
  <si>
    <t>Пролив битумной мастикой</t>
  </si>
  <si>
    <t>Устройство покрытий из горячих асфальтобетонных смесей крупнозернистых, тип II, толщиной 6 см</t>
  </si>
  <si>
    <t>Устройство покрытий из горячих асфальтобетонных смесей мелкозернистых, марка II, тип В, толщиной 4 см</t>
  </si>
  <si>
    <t>Посев газонных трав вручную</t>
  </si>
  <si>
    <t xml:space="preserve">Разборка оснований щебеночных толщиной 10 см </t>
  </si>
  <si>
    <t>Разборка оснований гранитного отсева толщ. 5 см</t>
  </si>
  <si>
    <t>Разработка грунта механизированно (90 %) и вручную (10 %) с последующией погрузкой и вывозом (на глубину 20 см)</t>
  </si>
  <si>
    <t>Установка бортовых камней дорожных бетонных</t>
  </si>
  <si>
    <t>Устройство бетонного основания</t>
  </si>
  <si>
    <t>Установка парковки для самокатов</t>
  </si>
  <si>
    <t>Устройство покрытия из смесей сухих монтажно-кладочных цементно-песчаных, В12,5 (М150), F100, крупность заполнителя не более 3,5 мм (толщина 3 см)</t>
  </si>
  <si>
    <t>Исправление профиля основания с внесением нового материала (50%)</t>
  </si>
  <si>
    <t>Устройство плиточного покрытия из тротуарной плитки толщ. 70 мм (брусчатка)</t>
  </si>
  <si>
    <t>ГБОУ Школа №2120 по адресу:</t>
  </si>
  <si>
    <t xml:space="preserve"> п. Московский, Радужный проезд, д.2 (детский сад)</t>
  </si>
  <si>
    <t>Представителя ГБОУ Школы №2120 ____________________________________________________</t>
  </si>
  <si>
    <t>Демонтаж дорожного бортового камня (345,8 пм)</t>
  </si>
  <si>
    <t>Демонтаж садового бортового камня (96,6 пм)</t>
  </si>
  <si>
    <t>Демонтаж асфальтобетонного покрытия 411,3 м2 (в т.ч. проезд - 305,0 м2, возле здания - 106,3 м2)</t>
  </si>
  <si>
    <t>Разборка асфальтового покрытия толщиной 5 см</t>
  </si>
  <si>
    <t>Демонтаж покрытия из бетонной тротуарной плитки 1147,2 м2 (в т.ч. проезд - 1074,8 м2, возле здания - 72,4 м2)</t>
  </si>
  <si>
    <t>Демонтаж покрытия площадок из гранитно-щебеночной смеси 1409,4 м2 (в т.ч. групповые площадки - 1115,7 м2, спортивная площадка - 293,7 м2)</t>
  </si>
  <si>
    <t>Демонтаж навеса для мусорных баков 2х3м h=2,3м</t>
  </si>
  <si>
    <t>Демонтаж павильона 14 шт. (7 сдвоенных веранд)</t>
  </si>
  <si>
    <t>Демонтаж щита с почтовым ящиком</t>
  </si>
  <si>
    <t>Демонтаж скамеек без спинки</t>
  </si>
  <si>
    <t>Демонтаж игрового модуля Топ-Топ</t>
  </si>
  <si>
    <t>Демонтаж стенки для лазания "Паутина"</t>
  </si>
  <si>
    <t>Демонтаж горки комплексной с башней</t>
  </si>
  <si>
    <t>Демонтаж игрового модуля "Счеты под крышей"</t>
  </si>
  <si>
    <t>Демонтаж столика-солнышко</t>
  </si>
  <si>
    <t>Демонтаж горки с башней</t>
  </si>
  <si>
    <t>Демонтаж катера на пружине</t>
  </si>
  <si>
    <t>Демонтаж песочницы комплексной с домиками</t>
  </si>
  <si>
    <t>Демонтаж джипа с лесенкой</t>
  </si>
  <si>
    <t>Демонтаж скамеек со спинкой</t>
  </si>
  <si>
    <t>Демонтаж рыбки на пружине</t>
  </si>
  <si>
    <t>Демонтаж бабочки на пружине</t>
  </si>
  <si>
    <t>Демонтаж домика-беседки</t>
  </si>
  <si>
    <t>Демонтаж игрового модуля "4 стенки для лазания"</t>
  </si>
  <si>
    <t>Демонтаж птички на пружине</t>
  </si>
  <si>
    <t>Демонтаж спортивного комплекса однобашенного (рукоход +перекладины+стенка для лазания+щит с баскетбольным кольцом)</t>
  </si>
  <si>
    <t>Демонтаж спортивного модуля "Тоннель"</t>
  </si>
  <si>
    <t>Демонтаж спортивного модуля  "Лабиринт"</t>
  </si>
  <si>
    <t>Демонтаж спортивного бревна "Зиг-Заг"</t>
  </si>
  <si>
    <t>Демонтаж спортивного модуля "Стенка для лазания-лабиринт"</t>
  </si>
  <si>
    <t>Демонтаж спортивного модуля "Рукоход с канатным подъемом"</t>
  </si>
  <si>
    <t>Демонтаж игрового модуля "автобуса-горка"</t>
  </si>
  <si>
    <t>Демонтаж игрового комплекса "Теплоход-горка"</t>
  </si>
  <si>
    <t>Демонтаж лошадки на пружине</t>
  </si>
  <si>
    <t>Установка спортивного модуля  "Лабиринт"</t>
  </si>
  <si>
    <t>Веранда 9х4,5</t>
  </si>
  <si>
    <t>Установка дорожного бортового камня Бр 100.30.15 (345,8 пм)</t>
  </si>
  <si>
    <t xml:space="preserve">Разборка дощатых покрытий </t>
  </si>
  <si>
    <t>Разборка поликарбоната h=2м</t>
  </si>
  <si>
    <t>Разборка покрытий кровли из поликарбоната</t>
  </si>
  <si>
    <t>Разборка металлических элементов обрешетки из профилированной стали (профиль 4х2 см, профиль 4х4 см)</t>
  </si>
  <si>
    <t>Разборка карниза из поликарбоната h=0,25м</t>
  </si>
  <si>
    <t>Разборка металлических элементов обрешетки карниза из профилированной стали (профиль 4х2 см, профиль 4х4 см)</t>
  </si>
  <si>
    <t>Разборка колонн металических  h=3,5м диам. 0,1м</t>
  </si>
  <si>
    <t xml:space="preserve">Разборка фундаментов бетонных ленточных толщ. 10см </t>
  </si>
  <si>
    <t>Разборка металлических элементов обрешетки из трубчатой стали (трубка металлическая диам.2,7см)</t>
  </si>
  <si>
    <t>Разработка грунта механизированно (90 %) и вручную (10 %) с последующией погрузкой и вывозом (на глубину 33 см)</t>
  </si>
  <si>
    <t>Устройство подстилающих и выравнивающих слоев оснований из щебня, марка 600 - 400, фракция 20-40 мм, толщина слоя 12 см</t>
  </si>
  <si>
    <t>Разработка грунта механизированно (90 %) и вручную (10 %) с последующией погрузкой и вывозом (на глубину 40 см)</t>
  </si>
  <si>
    <t>Устройство асфальтобетонного покрытия 113,5 м2  (в т.ч. ремонт вдоль здания - 106,3 м2, устройство нового - 7,2 м2)</t>
  </si>
  <si>
    <t>Устройство асфальтобетонного покрытия под веранды - 283,5 м2</t>
  </si>
  <si>
    <t xml:space="preserve">Устройство асфальтобетонного покрытия проездов 305,0 м2 </t>
  </si>
  <si>
    <t>Разработка грунта механизированно (90 %) и вручную (10 %) с последующией погрузкой и вывозом (на глубину 35 см)</t>
  </si>
  <si>
    <t>Разработка грунта механизированно (90 %) и вручную (10 %) с последующией погрузкой и вывозом (на глубину 18 см)</t>
  </si>
  <si>
    <t>Устройство покрытия из резиновой крошки - 1321,5 м2 (в.т.ч. площадки возле веранд - 1031,5м2 (4 площадки по 139,5 м2, 1 площадка - 144,5 м2, 1 площадка - 159,5 м2, 1 площадка - 169,5 м2)  площадка спортивная - 290,0 м2))</t>
  </si>
  <si>
    <t>Установка садового бортового камня Бр 100.20.8  - 530,4 пм (в.т.ч. границы площадок -             475,7 пм, границы дорожек - 54,7 пм)</t>
  </si>
  <si>
    <t>Устройство асфальтобетонного покрытия под дорожки - 51,7м2</t>
  </si>
  <si>
    <t>Устройство покрытия из бетонной тротуарной плитки 1079,5 м2 (в т.ч. проезд (ремонт) -         1074,8 м2, проезд (новое) - 4,7 м2)</t>
  </si>
  <si>
    <t>Устройство покрытия из бетонной тротуарной плитки 75,1 м2 (в т.ч. возле здания (ремонт) -         72,4 м2, новое - 2,7 м2)</t>
  </si>
  <si>
    <t>Устройство газона посевного 1407,0 м2</t>
  </si>
  <si>
    <t>Установка песочницы с крышкой на петлях</t>
  </si>
  <si>
    <t xml:space="preserve">Установка новых МАФ </t>
  </si>
  <si>
    <t>Установка домика "Пчелка"</t>
  </si>
  <si>
    <t>Установка игрового модуля "Внедорожник-2</t>
  </si>
  <si>
    <t>Установка ящика для игрушек</t>
  </si>
  <si>
    <t>Установка машинки</t>
  </si>
  <si>
    <t>Установка домика "Белочка"</t>
  </si>
  <si>
    <t>Установка домика "Магазин"</t>
  </si>
  <si>
    <t>Установка цветочницы деревянной</t>
  </si>
  <si>
    <t>Установка входной арки</t>
  </si>
  <si>
    <t>Установка горки комплексной</t>
  </si>
  <si>
    <t>Установка Турник-перекладина</t>
  </si>
  <si>
    <t>Установка спортивного модуля (стенка-лестница)</t>
  </si>
  <si>
    <t>Установка столика-солнышко</t>
  </si>
  <si>
    <t>Установка автобуса пожарного</t>
  </si>
  <si>
    <t>Установка стоек с баскетбольным кольцом</t>
  </si>
  <si>
    <t>Установка спортивного комплекса двубашенного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</si>
</sst>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48" fillId="0" borderId="1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6"/>
  <sheetViews>
    <sheetView tabSelected="1" zoomScalePageLayoutView="0" workbookViewId="0" topLeftCell="A4">
      <selection activeCell="A14" sqref="A14:D14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4.140625" style="0" customWidth="1"/>
    <col min="4" max="4" width="17.57421875" style="0" customWidth="1"/>
    <col min="24" max="24" width="94.7109375" style="0" hidden="1" customWidth="1"/>
    <col min="25" max="25" width="89.7109375" style="0" hidden="1" customWidth="1"/>
    <col min="26" max="27" width="74.7109375" style="0" hidden="1" customWidth="1"/>
    <col min="28" max="28" width="0" style="0" hidden="1" customWidth="1"/>
  </cols>
  <sheetData>
    <row r="2" spans="1:4" ht="13.5">
      <c r="A2" s="6"/>
      <c r="B2" s="6"/>
      <c r="C2" s="37" t="s">
        <v>235</v>
      </c>
      <c r="D2" s="33"/>
    </row>
    <row r="3" spans="1:4" ht="13.5">
      <c r="A3" s="6"/>
      <c r="B3" s="6"/>
      <c r="C3" s="7"/>
      <c r="D3" s="7"/>
    </row>
    <row r="4" spans="1:4" ht="13.5">
      <c r="A4" s="6"/>
      <c r="B4" s="6"/>
      <c r="C4" s="33" t="s">
        <v>241</v>
      </c>
      <c r="D4" s="33"/>
    </row>
    <row r="5" spans="1:4" ht="13.5">
      <c r="A5" s="6"/>
      <c r="B5" s="6"/>
      <c r="C5" s="6"/>
      <c r="D5" s="6"/>
    </row>
    <row r="6" spans="1:4" ht="13.5">
      <c r="A6" s="6"/>
      <c r="B6" s="6"/>
      <c r="C6" s="33" t="s">
        <v>241</v>
      </c>
      <c r="D6" s="33"/>
    </row>
    <row r="7" spans="1:4" ht="13.5">
      <c r="A7" s="6"/>
      <c r="B7" s="6"/>
      <c r="C7" s="6"/>
      <c r="D7" s="6"/>
    </row>
    <row r="8" spans="1:4" ht="13.5">
      <c r="A8" s="6"/>
      <c r="B8" s="6"/>
      <c r="C8" s="33" t="s">
        <v>242</v>
      </c>
      <c r="D8" s="33"/>
    </row>
    <row r="9" spans="1:4" ht="13.5">
      <c r="A9" s="6"/>
      <c r="B9" s="6"/>
      <c r="C9" s="14"/>
      <c r="D9" s="6"/>
    </row>
    <row r="10" spans="1:4" ht="13.5">
      <c r="A10" s="6"/>
      <c r="B10" s="6"/>
      <c r="C10" s="6"/>
      <c r="D10" s="6"/>
    </row>
    <row r="11" spans="1:4" ht="12.75">
      <c r="A11" s="31" t="s">
        <v>236</v>
      </c>
      <c r="B11" s="32"/>
      <c r="C11" s="32"/>
      <c r="D11" s="32"/>
    </row>
    <row r="12" spans="1:4" ht="13.5">
      <c r="A12" s="35" t="s">
        <v>237</v>
      </c>
      <c r="B12" s="35"/>
      <c r="C12" s="35"/>
      <c r="D12" s="35"/>
    </row>
    <row r="13" spans="1:4" ht="13.5">
      <c r="A13" s="35" t="s">
        <v>300</v>
      </c>
      <c r="B13" s="35"/>
      <c r="C13" s="35"/>
      <c r="D13" s="35"/>
    </row>
    <row r="14" spans="1:4" ht="13.5">
      <c r="A14" s="35" t="s">
        <v>301</v>
      </c>
      <c r="B14" s="35"/>
      <c r="C14" s="35"/>
      <c r="D14" s="35"/>
    </row>
    <row r="15" spans="1:7" ht="13.5">
      <c r="A15" s="6"/>
      <c r="B15" s="6"/>
      <c r="C15" s="6"/>
      <c r="D15" s="6"/>
      <c r="G15" s="13"/>
    </row>
    <row r="16" spans="1:4" ht="13.5">
      <c r="A16" s="36" t="s">
        <v>238</v>
      </c>
      <c r="B16" s="36"/>
      <c r="C16" s="36"/>
      <c r="D16" s="36"/>
    </row>
    <row r="17" spans="1:4" ht="13.5">
      <c r="A17" s="15"/>
      <c r="B17" s="6"/>
      <c r="C17" s="6"/>
      <c r="D17" s="6"/>
    </row>
    <row r="18" spans="1:4" ht="13.5">
      <c r="A18" s="30" t="s">
        <v>239</v>
      </c>
      <c r="B18" s="30"/>
      <c r="C18" s="30"/>
      <c r="D18" s="30"/>
    </row>
    <row r="19" spans="1:4" ht="13.5">
      <c r="A19" s="14"/>
      <c r="B19" s="14"/>
      <c r="C19" s="14"/>
      <c r="D19" s="14"/>
    </row>
    <row r="20" spans="1:4" ht="13.5">
      <c r="A20" s="30" t="s">
        <v>302</v>
      </c>
      <c r="B20" s="30"/>
      <c r="C20" s="30"/>
      <c r="D20" s="30"/>
    </row>
    <row r="21" spans="1:4" ht="13.5">
      <c r="A21" s="14"/>
      <c r="B21" s="14"/>
      <c r="C21" s="14"/>
      <c r="D21" s="14"/>
    </row>
    <row r="22" spans="1:4" ht="29.25" customHeight="1">
      <c r="A22" s="34" t="s">
        <v>248</v>
      </c>
      <c r="B22" s="34"/>
      <c r="C22" s="34"/>
      <c r="D22" s="34"/>
    </row>
    <row r="23" spans="1:4" ht="13.5">
      <c r="A23" s="6"/>
      <c r="B23" s="6"/>
      <c r="C23" s="6"/>
      <c r="D23" s="6"/>
    </row>
    <row r="24" spans="1:4" ht="27">
      <c r="A24" s="8" t="s">
        <v>232</v>
      </c>
      <c r="B24" s="8" t="s">
        <v>240</v>
      </c>
      <c r="C24" s="8" t="s">
        <v>233</v>
      </c>
      <c r="D24" s="9" t="s">
        <v>234</v>
      </c>
    </row>
    <row r="25" spans="1:4" ht="13.5">
      <c r="A25" s="9">
        <v>1</v>
      </c>
      <c r="B25" s="9">
        <v>2</v>
      </c>
      <c r="C25" s="9">
        <v>3</v>
      </c>
      <c r="D25" s="9">
        <v>4</v>
      </c>
    </row>
    <row r="26" spans="1:24" ht="30" customHeight="1">
      <c r="A26" s="26" t="s">
        <v>305</v>
      </c>
      <c r="B26" s="27"/>
      <c r="C26" s="27"/>
      <c r="D26" s="28"/>
      <c r="X26" s="10" t="str">
        <f>IF(Source!C12="1",Source!F20,Source!G20)</f>
        <v>Демонтаж асфальтобетонного покрытия (999,3 м2)</v>
      </c>
    </row>
    <row r="27" spans="1:4" ht="19.5" customHeight="1">
      <c r="A27" s="11">
        <v>1</v>
      </c>
      <c r="B27" s="19" t="s">
        <v>306</v>
      </c>
      <c r="C27" s="16" t="s">
        <v>243</v>
      </c>
      <c r="D27" s="23">
        <v>411.3</v>
      </c>
    </row>
    <row r="28" spans="1:4" ht="18" customHeight="1">
      <c r="A28" s="11">
        <v>2</v>
      </c>
      <c r="B28" s="12" t="s">
        <v>252</v>
      </c>
      <c r="C28" s="16" t="s">
        <v>243</v>
      </c>
      <c r="D28" s="23">
        <v>305</v>
      </c>
    </row>
    <row r="29" spans="1:4" ht="18" customHeight="1">
      <c r="A29" s="26" t="s">
        <v>303</v>
      </c>
      <c r="B29" s="27"/>
      <c r="C29" s="27"/>
      <c r="D29" s="28"/>
    </row>
    <row r="30" spans="1:4" ht="18.75" customHeight="1">
      <c r="A30" s="11">
        <v>1</v>
      </c>
      <c r="B30" s="12" t="s">
        <v>283</v>
      </c>
      <c r="C30" s="16" t="s">
        <v>244</v>
      </c>
      <c r="D30" s="16">
        <v>345.8</v>
      </c>
    </row>
    <row r="31" spans="1:4" ht="18" customHeight="1">
      <c r="A31" s="11">
        <v>2</v>
      </c>
      <c r="B31" s="12" t="s">
        <v>284</v>
      </c>
      <c r="C31" s="16" t="s">
        <v>244</v>
      </c>
      <c r="D31" s="16">
        <v>345.8</v>
      </c>
    </row>
    <row r="32" spans="1:4" ht="16.5" customHeight="1">
      <c r="A32" s="26" t="s">
        <v>304</v>
      </c>
      <c r="B32" s="27"/>
      <c r="C32" s="27"/>
      <c r="D32" s="28"/>
    </row>
    <row r="33" spans="1:4" ht="18.75" customHeight="1">
      <c r="A33" s="11">
        <v>1</v>
      </c>
      <c r="B33" s="12" t="s">
        <v>245</v>
      </c>
      <c r="C33" s="16" t="s">
        <v>244</v>
      </c>
      <c r="D33" s="16">
        <v>96.6</v>
      </c>
    </row>
    <row r="34" spans="1:4" ht="18" customHeight="1">
      <c r="A34" s="11">
        <v>2</v>
      </c>
      <c r="B34" s="12" t="s">
        <v>284</v>
      </c>
      <c r="C34" s="16" t="s">
        <v>244</v>
      </c>
      <c r="D34" s="16">
        <v>96.6</v>
      </c>
    </row>
    <row r="35" spans="1:24" ht="31.5" customHeight="1">
      <c r="A35" s="26" t="s">
        <v>307</v>
      </c>
      <c r="B35" s="27"/>
      <c r="C35" s="27"/>
      <c r="D35" s="28"/>
      <c r="X35" s="10" t="str">
        <f>IF(Source!C19="1",Source!F27,Source!G27)</f>
        <v>Стоимость прочих машин (ЭСН)</v>
      </c>
    </row>
    <row r="36" spans="1:4" ht="17.25" customHeight="1">
      <c r="A36" s="24">
        <v>1</v>
      </c>
      <c r="B36" s="17" t="s">
        <v>268</v>
      </c>
      <c r="C36" s="23" t="s">
        <v>243</v>
      </c>
      <c r="D36" s="23">
        <f>1074.8+72.4</f>
        <v>1147.2</v>
      </c>
    </row>
    <row r="37" spans="1:4" ht="18" customHeight="1">
      <c r="A37" s="24">
        <v>2</v>
      </c>
      <c r="B37" s="12" t="s">
        <v>267</v>
      </c>
      <c r="C37" s="16" t="s">
        <v>243</v>
      </c>
      <c r="D37" s="23">
        <f>1074.8+72.4</f>
        <v>1147.2</v>
      </c>
    </row>
    <row r="38" spans="1:4" ht="18" customHeight="1">
      <c r="A38" s="24">
        <v>3</v>
      </c>
      <c r="B38" s="12" t="s">
        <v>252</v>
      </c>
      <c r="C38" s="16" t="s">
        <v>243</v>
      </c>
      <c r="D38" s="23">
        <v>72.4</v>
      </c>
    </row>
    <row r="39" spans="1:24" ht="33.75" customHeight="1">
      <c r="A39" s="26" t="s">
        <v>308</v>
      </c>
      <c r="B39" s="27"/>
      <c r="C39" s="27"/>
      <c r="D39" s="28"/>
      <c r="X39" s="10" t="str">
        <f>IF(Source!C25="1",Source!F33,Source!G33)</f>
        <v>Трудозатраты рабочих</v>
      </c>
    </row>
    <row r="40" spans="1:4" ht="17.25" customHeight="1">
      <c r="A40" s="24">
        <v>1</v>
      </c>
      <c r="B40" s="17" t="s">
        <v>292</v>
      </c>
      <c r="C40" s="23" t="s">
        <v>243</v>
      </c>
      <c r="D40" s="23">
        <f>1115.7+293.7</f>
        <v>1409.4</v>
      </c>
    </row>
    <row r="41" spans="1:4" ht="18" customHeight="1">
      <c r="A41" s="11">
        <v>2</v>
      </c>
      <c r="B41" s="12" t="s">
        <v>291</v>
      </c>
      <c r="C41" s="16" t="s">
        <v>243</v>
      </c>
      <c r="D41" s="23">
        <f>1115.7+293.7</f>
        <v>1409.4</v>
      </c>
    </row>
    <row r="42" spans="1:24" ht="15" customHeight="1">
      <c r="A42" s="26" t="str">
        <f>IF(Source!C12="1",Source!F45,Source!G45)</f>
        <v>Демонтаж МАФ</v>
      </c>
      <c r="B42" s="27"/>
      <c r="C42" s="27"/>
      <c r="D42" s="28"/>
      <c r="X42" s="10" t="str">
        <f>IF(Source!C12="1",Source!F45,Source!G45)</f>
        <v>Демонтаж МАФ</v>
      </c>
    </row>
    <row r="43" spans="1:4" ht="15" customHeight="1">
      <c r="A43" s="11">
        <v>1</v>
      </c>
      <c r="B43" s="17" t="s">
        <v>270</v>
      </c>
      <c r="C43" s="16" t="s">
        <v>41</v>
      </c>
      <c r="D43" s="23">
        <f>1+1+1+1+2+1+1+1</f>
        <v>9</v>
      </c>
    </row>
    <row r="44" spans="1:4" ht="15" customHeight="1">
      <c r="A44" s="11">
        <v>2</v>
      </c>
      <c r="B44" s="17" t="s">
        <v>312</v>
      </c>
      <c r="C44" s="16" t="s">
        <v>41</v>
      </c>
      <c r="D44" s="23">
        <f>1+1+2+1+1+1+1+3+1+1+2+2+1+1+1+1</f>
        <v>21</v>
      </c>
    </row>
    <row r="45" spans="1:4" ht="15" customHeight="1">
      <c r="A45" s="11">
        <v>3</v>
      </c>
      <c r="B45" s="17" t="s">
        <v>322</v>
      </c>
      <c r="C45" s="16" t="s">
        <v>41</v>
      </c>
      <c r="D45" s="23">
        <f>1+1</f>
        <v>2</v>
      </c>
    </row>
    <row r="46" spans="1:4" ht="13.5">
      <c r="A46" s="11">
        <v>4</v>
      </c>
      <c r="B46" s="17" t="s">
        <v>313</v>
      </c>
      <c r="C46" s="16" t="s">
        <v>41</v>
      </c>
      <c r="D46" s="23">
        <f>1+1+1+1+1</f>
        <v>5</v>
      </c>
    </row>
    <row r="47" spans="1:4" ht="13.5">
      <c r="A47" s="11">
        <v>5</v>
      </c>
      <c r="B47" s="17" t="s">
        <v>272</v>
      </c>
      <c r="C47" s="16" t="s">
        <v>41</v>
      </c>
      <c r="D47" s="23">
        <f>1+1+1</f>
        <v>3</v>
      </c>
    </row>
    <row r="48" spans="1:4" ht="13.5">
      <c r="A48" s="11">
        <v>6</v>
      </c>
      <c r="B48" s="17" t="s">
        <v>320</v>
      </c>
      <c r="C48" s="16" t="s">
        <v>41</v>
      </c>
      <c r="D48" s="23">
        <f>1+1+1+1</f>
        <v>4</v>
      </c>
    </row>
    <row r="49" spans="1:4" ht="13.5">
      <c r="A49" s="11">
        <v>7</v>
      </c>
      <c r="B49" s="17" t="s">
        <v>323</v>
      </c>
      <c r="C49" s="16" t="s">
        <v>41</v>
      </c>
      <c r="D49" s="23">
        <f>1+1</f>
        <v>2</v>
      </c>
    </row>
    <row r="50" spans="1:4" ht="13.5">
      <c r="A50" s="11">
        <v>8</v>
      </c>
      <c r="B50" s="17" t="s">
        <v>324</v>
      </c>
      <c r="C50" s="16" t="s">
        <v>41</v>
      </c>
      <c r="D50" s="23">
        <f>1</f>
        <v>1</v>
      </c>
    </row>
    <row r="51" spans="1:4" ht="13.5">
      <c r="A51" s="11">
        <v>9</v>
      </c>
      <c r="B51" s="17" t="s">
        <v>317</v>
      </c>
      <c r="C51" s="16" t="s">
        <v>41</v>
      </c>
      <c r="D51" s="23">
        <f>1+1+1+1+1+1+1</f>
        <v>7</v>
      </c>
    </row>
    <row r="52" spans="1:4" ht="13.5">
      <c r="A52" s="11">
        <v>10</v>
      </c>
      <c r="B52" s="17" t="s">
        <v>335</v>
      </c>
      <c r="C52" s="16" t="s">
        <v>41</v>
      </c>
      <c r="D52" s="23">
        <f>1</f>
        <v>1</v>
      </c>
    </row>
    <row r="53" spans="1:4" ht="13.5">
      <c r="A53" s="11">
        <v>11</v>
      </c>
      <c r="B53" s="17" t="s">
        <v>321</v>
      </c>
      <c r="C53" s="16" t="s">
        <v>41</v>
      </c>
      <c r="D53" s="23">
        <f>1+1</f>
        <v>2</v>
      </c>
    </row>
    <row r="54" spans="1:4" ht="13.5">
      <c r="A54" s="11">
        <v>12</v>
      </c>
      <c r="B54" s="17" t="s">
        <v>327</v>
      </c>
      <c r="C54" s="16" t="s">
        <v>41</v>
      </c>
      <c r="D54" s="23">
        <f>1+1</f>
        <v>2</v>
      </c>
    </row>
    <row r="55" spans="1:4" ht="13.5">
      <c r="A55" s="11">
        <v>13</v>
      </c>
      <c r="B55" s="17" t="s">
        <v>314</v>
      </c>
      <c r="C55" s="16" t="s">
        <v>41</v>
      </c>
      <c r="D55" s="23">
        <f>1+1+1</f>
        <v>3</v>
      </c>
    </row>
    <row r="56" spans="1:4" ht="13.5">
      <c r="A56" s="11">
        <v>14</v>
      </c>
      <c r="B56" s="17" t="s">
        <v>261</v>
      </c>
      <c r="C56" s="16" t="s">
        <v>41</v>
      </c>
      <c r="D56" s="23">
        <f>1+1+1+1+1+1</f>
        <v>6</v>
      </c>
    </row>
    <row r="57" spans="1:4" ht="13.5">
      <c r="A57" s="11">
        <v>15</v>
      </c>
      <c r="B57" s="17" t="s">
        <v>325</v>
      </c>
      <c r="C57" s="16" t="s">
        <v>41</v>
      </c>
      <c r="D57" s="23">
        <v>1</v>
      </c>
    </row>
    <row r="58" spans="1:4" ht="13.5">
      <c r="A58" s="11">
        <v>16</v>
      </c>
      <c r="B58" s="12" t="s">
        <v>319</v>
      </c>
      <c r="C58" s="16" t="s">
        <v>41</v>
      </c>
      <c r="D58" s="23">
        <f>1</f>
        <v>1</v>
      </c>
    </row>
    <row r="59" spans="1:4" ht="13.5">
      <c r="A59" s="11">
        <v>17</v>
      </c>
      <c r="B59" s="12" t="s">
        <v>336</v>
      </c>
      <c r="C59" s="16" t="s">
        <v>41</v>
      </c>
      <c r="D59" s="23">
        <f>1</f>
        <v>1</v>
      </c>
    </row>
    <row r="60" spans="1:4" ht="13.5">
      <c r="A60" s="11">
        <v>18</v>
      </c>
      <c r="B60" s="12" t="s">
        <v>315</v>
      </c>
      <c r="C60" s="16" t="s">
        <v>41</v>
      </c>
      <c r="D60" s="23">
        <f>1+1+1+1</f>
        <v>4</v>
      </c>
    </row>
    <row r="61" spans="1:4" ht="13.5">
      <c r="A61" s="11">
        <v>19</v>
      </c>
      <c r="B61" s="12" t="s">
        <v>318</v>
      </c>
      <c r="C61" s="16" t="s">
        <v>41</v>
      </c>
      <c r="D61" s="23">
        <f>1+1+1+1</f>
        <v>4</v>
      </c>
    </row>
    <row r="62" spans="1:4" ht="13.5">
      <c r="A62" s="11">
        <v>20</v>
      </c>
      <c r="B62" s="12" t="s">
        <v>334</v>
      </c>
      <c r="C62" s="16" t="s">
        <v>41</v>
      </c>
      <c r="D62" s="23">
        <f>1</f>
        <v>1</v>
      </c>
    </row>
    <row r="63" spans="1:4" ht="41.25">
      <c r="A63" s="11">
        <v>21</v>
      </c>
      <c r="B63" s="12" t="s">
        <v>328</v>
      </c>
      <c r="C63" s="16" t="s">
        <v>41</v>
      </c>
      <c r="D63" s="23">
        <f>1+1</f>
        <v>2</v>
      </c>
    </row>
    <row r="64" spans="1:4" ht="13.5">
      <c r="A64" s="11">
        <v>22</v>
      </c>
      <c r="B64" s="12" t="s">
        <v>329</v>
      </c>
      <c r="C64" s="16" t="s">
        <v>41</v>
      </c>
      <c r="D64" s="23">
        <v>1</v>
      </c>
    </row>
    <row r="65" spans="1:4" ht="13.5">
      <c r="A65" s="11">
        <v>23</v>
      </c>
      <c r="B65" s="12" t="s">
        <v>326</v>
      </c>
      <c r="C65" s="16" t="s">
        <v>41</v>
      </c>
      <c r="D65" s="23">
        <v>1</v>
      </c>
    </row>
    <row r="66" spans="1:4" ht="13.5">
      <c r="A66" s="11">
        <v>24</v>
      </c>
      <c r="B66" s="12" t="s">
        <v>330</v>
      </c>
      <c r="C66" s="16" t="s">
        <v>41</v>
      </c>
      <c r="D66" s="23">
        <v>1</v>
      </c>
    </row>
    <row r="67" spans="1:4" ht="13.5">
      <c r="A67" s="11">
        <v>25</v>
      </c>
      <c r="B67" s="12" t="s">
        <v>331</v>
      </c>
      <c r="C67" s="16" t="s">
        <v>41</v>
      </c>
      <c r="D67" s="23">
        <f>1+1</f>
        <v>2</v>
      </c>
    </row>
    <row r="68" spans="1:4" ht="27">
      <c r="A68" s="11">
        <v>26</v>
      </c>
      <c r="B68" s="12" t="s">
        <v>332</v>
      </c>
      <c r="C68" s="16" t="s">
        <v>41</v>
      </c>
      <c r="D68" s="23">
        <f>1</f>
        <v>1</v>
      </c>
    </row>
    <row r="69" spans="1:4" ht="27">
      <c r="A69" s="11">
        <v>27</v>
      </c>
      <c r="B69" s="12" t="s">
        <v>333</v>
      </c>
      <c r="C69" s="16" t="s">
        <v>41</v>
      </c>
      <c r="D69" s="23">
        <f>1</f>
        <v>1</v>
      </c>
    </row>
    <row r="70" spans="1:4" ht="13.5">
      <c r="A70" s="11">
        <v>28</v>
      </c>
      <c r="B70" s="12" t="s">
        <v>316</v>
      </c>
      <c r="C70" s="16" t="s">
        <v>41</v>
      </c>
      <c r="D70" s="23">
        <f>1+1+1</f>
        <v>3</v>
      </c>
    </row>
    <row r="71" spans="1:4" ht="13.5">
      <c r="A71" s="11">
        <v>29</v>
      </c>
      <c r="B71" s="12" t="s">
        <v>273</v>
      </c>
      <c r="C71" s="16" t="s">
        <v>41</v>
      </c>
      <c r="D71" s="23">
        <f>1</f>
        <v>1</v>
      </c>
    </row>
    <row r="72" spans="1:4" ht="13.5">
      <c r="A72" s="11">
        <v>30</v>
      </c>
      <c r="B72" s="12" t="s">
        <v>311</v>
      </c>
      <c r="C72" s="16" t="s">
        <v>41</v>
      </c>
      <c r="D72" s="23">
        <v>1</v>
      </c>
    </row>
    <row r="73" spans="1:4" ht="13.5">
      <c r="A73" s="11">
        <v>31</v>
      </c>
      <c r="B73" s="12" t="s">
        <v>251</v>
      </c>
      <c r="C73" s="16" t="s">
        <v>41</v>
      </c>
      <c r="D73" s="23">
        <v>1</v>
      </c>
    </row>
    <row r="74" spans="1:24" ht="15" customHeight="1">
      <c r="A74" s="26" t="s">
        <v>271</v>
      </c>
      <c r="B74" s="27"/>
      <c r="C74" s="27"/>
      <c r="D74" s="28"/>
      <c r="X74" s="10" t="str">
        <f>IF(Source!C10="1",Source!F56,Source!G56)</f>
        <v>Стоимость прочих материалов (ЭСН)</v>
      </c>
    </row>
    <row r="75" spans="1:4" ht="13.5">
      <c r="A75" s="11">
        <v>1</v>
      </c>
      <c r="B75" s="12" t="s">
        <v>309</v>
      </c>
      <c r="C75" s="16" t="s">
        <v>41</v>
      </c>
      <c r="D75" s="23">
        <v>1</v>
      </c>
    </row>
    <row r="76" spans="1:24" ht="15" customHeight="1">
      <c r="A76" s="26" t="s">
        <v>310</v>
      </c>
      <c r="B76" s="27"/>
      <c r="C76" s="27"/>
      <c r="D76" s="28"/>
      <c r="X76" s="10" t="str">
        <f>IF(Source!C12="1",Source!F58,Source!G58)</f>
        <v>Демонтаж павильона (4 шт.)</v>
      </c>
    </row>
    <row r="77" spans="1:4" ht="14.25">
      <c r="A77" s="11">
        <v>1</v>
      </c>
      <c r="B77" s="12" t="s">
        <v>342</v>
      </c>
      <c r="C77" s="16" t="s">
        <v>243</v>
      </c>
      <c r="D77" s="23">
        <v>351</v>
      </c>
    </row>
    <row r="78" spans="1:4" ht="14.25">
      <c r="A78" s="11">
        <v>2</v>
      </c>
      <c r="B78" s="12" t="s">
        <v>344</v>
      </c>
      <c r="C78" s="16" t="s">
        <v>243</v>
      </c>
      <c r="D78" s="23">
        <v>30.5</v>
      </c>
    </row>
    <row r="79" spans="1:4" ht="27">
      <c r="A79" s="11">
        <v>3</v>
      </c>
      <c r="B79" s="12" t="s">
        <v>343</v>
      </c>
      <c r="C79" s="16" t="s">
        <v>243</v>
      </c>
      <c r="D79" s="23">
        <v>351</v>
      </c>
    </row>
    <row r="80" spans="1:4" ht="27">
      <c r="A80" s="11">
        <v>4</v>
      </c>
      <c r="B80" s="12" t="s">
        <v>345</v>
      </c>
      <c r="C80" s="16" t="s">
        <v>243</v>
      </c>
      <c r="D80" s="23">
        <v>55</v>
      </c>
    </row>
    <row r="81" spans="1:4" ht="15.75" customHeight="1">
      <c r="A81" s="11">
        <v>5</v>
      </c>
      <c r="B81" s="12" t="s">
        <v>341</v>
      </c>
      <c r="C81" s="16" t="s">
        <v>243</v>
      </c>
      <c r="D81" s="23">
        <v>260.4</v>
      </c>
    </row>
    <row r="82" spans="1:4" ht="15.75" customHeight="1">
      <c r="A82" s="11">
        <v>6</v>
      </c>
      <c r="B82" s="12" t="s">
        <v>346</v>
      </c>
      <c r="C82" s="16" t="s">
        <v>41</v>
      </c>
      <c r="D82" s="23">
        <v>140</v>
      </c>
    </row>
    <row r="83" spans="1:4" ht="27">
      <c r="A83" s="11">
        <v>7</v>
      </c>
      <c r="B83" s="12" t="s">
        <v>343</v>
      </c>
      <c r="C83" s="16" t="s">
        <v>243</v>
      </c>
      <c r="D83" s="23">
        <v>260.4</v>
      </c>
    </row>
    <row r="84" spans="1:4" ht="27">
      <c r="A84" s="11">
        <v>8</v>
      </c>
      <c r="B84" s="12" t="s">
        <v>348</v>
      </c>
      <c r="C84" s="16" t="s">
        <v>243</v>
      </c>
      <c r="D84" s="23">
        <v>90.7</v>
      </c>
    </row>
    <row r="85" spans="1:4" ht="14.25">
      <c r="A85" s="11">
        <v>9</v>
      </c>
      <c r="B85" s="12" t="s">
        <v>340</v>
      </c>
      <c r="C85" s="16" t="s">
        <v>243</v>
      </c>
      <c r="D85" s="23">
        <v>275.1</v>
      </c>
    </row>
    <row r="86" spans="1:4" ht="14.25">
      <c r="A86" s="11">
        <v>10</v>
      </c>
      <c r="B86" s="12" t="s">
        <v>269</v>
      </c>
      <c r="C86" s="16" t="s">
        <v>243</v>
      </c>
      <c r="D86" s="23">
        <v>275.1</v>
      </c>
    </row>
    <row r="87" spans="1:4" ht="14.25">
      <c r="A87" s="11">
        <v>11</v>
      </c>
      <c r="B87" s="12" t="s">
        <v>347</v>
      </c>
      <c r="C87" s="16" t="s">
        <v>246</v>
      </c>
      <c r="D87" s="23">
        <v>6</v>
      </c>
    </row>
    <row r="88" spans="1:24" ht="18" customHeight="1">
      <c r="A88" s="26" t="s">
        <v>354</v>
      </c>
      <c r="B88" s="27"/>
      <c r="C88" s="27"/>
      <c r="D88" s="28"/>
      <c r="X88" s="10" t="str">
        <f>IF(Source!C66="1",Source!F74,Source!G74)</f>
        <v>Катки прицепные пневмоколесные, масса до 50 т</v>
      </c>
    </row>
    <row r="89" spans="1:4" ht="30.75" customHeight="1">
      <c r="A89" s="11">
        <v>1</v>
      </c>
      <c r="B89" s="20" t="s">
        <v>285</v>
      </c>
      <c r="C89" s="16" t="s">
        <v>243</v>
      </c>
      <c r="D89" s="23">
        <v>152.5</v>
      </c>
    </row>
    <row r="90" spans="1:4" ht="18" customHeight="1">
      <c r="A90" s="11">
        <v>2</v>
      </c>
      <c r="B90" s="12" t="s">
        <v>286</v>
      </c>
      <c r="C90" s="16" t="s">
        <v>243</v>
      </c>
      <c r="D90" s="23">
        <v>152.5</v>
      </c>
    </row>
    <row r="91" spans="1:4" ht="17.25" customHeight="1">
      <c r="A91" s="11">
        <v>3</v>
      </c>
      <c r="B91" s="12" t="s">
        <v>287</v>
      </c>
      <c r="C91" s="16" t="s">
        <v>243</v>
      </c>
      <c r="D91" s="23">
        <v>305</v>
      </c>
    </row>
    <row r="92" spans="1:4" ht="32.25" customHeight="1">
      <c r="A92" s="11">
        <v>4</v>
      </c>
      <c r="B92" s="12" t="s">
        <v>288</v>
      </c>
      <c r="C92" s="16" t="s">
        <v>243</v>
      </c>
      <c r="D92" s="23">
        <v>305</v>
      </c>
    </row>
    <row r="93" spans="1:4" ht="17.25" customHeight="1">
      <c r="A93" s="11">
        <v>5</v>
      </c>
      <c r="B93" s="12" t="s">
        <v>287</v>
      </c>
      <c r="C93" s="16" t="s">
        <v>243</v>
      </c>
      <c r="D93" s="23">
        <v>305</v>
      </c>
    </row>
    <row r="94" spans="1:4" ht="32.25" customHeight="1">
      <c r="A94" s="11">
        <v>6</v>
      </c>
      <c r="B94" s="12" t="s">
        <v>289</v>
      </c>
      <c r="C94" s="16" t="s">
        <v>243</v>
      </c>
      <c r="D94" s="23">
        <v>305</v>
      </c>
    </row>
    <row r="95" spans="1:24" ht="31.5" customHeight="1">
      <c r="A95" s="26" t="s">
        <v>352</v>
      </c>
      <c r="B95" s="27"/>
      <c r="C95" s="27"/>
      <c r="D95" s="28"/>
      <c r="X95" s="10" t="str">
        <f>IF(Source!C6="1",Source!F60,Source!G60)</f>
        <v>Трудозатраты рабочих</v>
      </c>
    </row>
    <row r="96" spans="1:4" ht="30.75" customHeight="1">
      <c r="A96" s="11">
        <v>1</v>
      </c>
      <c r="B96" s="20" t="s">
        <v>349</v>
      </c>
      <c r="C96" s="16" t="s">
        <v>243</v>
      </c>
      <c r="D96" s="16">
        <v>7.2</v>
      </c>
    </row>
    <row r="97" spans="1:4" ht="30.75" customHeight="1">
      <c r="A97" s="11">
        <v>2</v>
      </c>
      <c r="B97" s="12" t="s">
        <v>254</v>
      </c>
      <c r="C97" s="16" t="s">
        <v>243</v>
      </c>
      <c r="D97" s="16">
        <v>7.2</v>
      </c>
    </row>
    <row r="98" spans="1:4" ht="45" customHeight="1">
      <c r="A98" s="11">
        <v>3</v>
      </c>
      <c r="B98" s="12" t="s">
        <v>255</v>
      </c>
      <c r="C98" s="16" t="s">
        <v>243</v>
      </c>
      <c r="D98" s="16">
        <v>7.2</v>
      </c>
    </row>
    <row r="99" spans="1:4" ht="43.5" customHeight="1">
      <c r="A99" s="11">
        <v>4</v>
      </c>
      <c r="B99" s="12" t="s">
        <v>253</v>
      </c>
      <c r="C99" s="16" t="s">
        <v>243</v>
      </c>
      <c r="D99" s="16">
        <v>7.2</v>
      </c>
    </row>
    <row r="100" spans="1:4" ht="30.75" customHeight="1">
      <c r="A100" s="11">
        <v>5</v>
      </c>
      <c r="B100" s="20" t="s">
        <v>298</v>
      </c>
      <c r="C100" s="16" t="s">
        <v>243</v>
      </c>
      <c r="D100" s="23">
        <v>53.2</v>
      </c>
    </row>
    <row r="101" spans="1:4" ht="18" customHeight="1">
      <c r="A101" s="11">
        <v>6</v>
      </c>
      <c r="B101" s="12" t="s">
        <v>286</v>
      </c>
      <c r="C101" s="16" t="s">
        <v>243</v>
      </c>
      <c r="D101" s="23">
        <v>53.2</v>
      </c>
    </row>
    <row r="102" spans="1:4" ht="17.25" customHeight="1">
      <c r="A102" s="11">
        <v>7</v>
      </c>
      <c r="B102" s="12" t="s">
        <v>287</v>
      </c>
      <c r="C102" s="16" t="s">
        <v>243</v>
      </c>
      <c r="D102" s="23">
        <f>106.3+7.2</f>
        <v>113.5</v>
      </c>
    </row>
    <row r="103" spans="1:4" ht="32.25" customHeight="1">
      <c r="A103" s="11">
        <v>8</v>
      </c>
      <c r="B103" s="12" t="s">
        <v>256</v>
      </c>
      <c r="C103" s="16" t="s">
        <v>243</v>
      </c>
      <c r="D103" s="23">
        <f>106.3+7.2</f>
        <v>113.5</v>
      </c>
    </row>
    <row r="104" spans="1:24" ht="17.25" customHeight="1">
      <c r="A104" s="26" t="s">
        <v>353</v>
      </c>
      <c r="B104" s="27"/>
      <c r="C104" s="27"/>
      <c r="D104" s="28"/>
      <c r="X104" s="10" t="str">
        <f>IF(Source!C6="1",Source!F60,Source!G60)</f>
        <v>Трудозатраты рабочих</v>
      </c>
    </row>
    <row r="105" spans="1:4" ht="30.75" customHeight="1">
      <c r="A105" s="11">
        <v>1</v>
      </c>
      <c r="B105" s="25" t="s">
        <v>349</v>
      </c>
      <c r="C105" s="16" t="s">
        <v>243</v>
      </c>
      <c r="D105" s="16">
        <v>254.3</v>
      </c>
    </row>
    <row r="106" spans="1:4" ht="30.75" customHeight="1">
      <c r="A106" s="11">
        <v>1</v>
      </c>
      <c r="B106" s="20" t="s">
        <v>356</v>
      </c>
      <c r="C106" s="16" t="s">
        <v>243</v>
      </c>
      <c r="D106" s="16">
        <v>28.7</v>
      </c>
    </row>
    <row r="107" spans="1:4" ht="30.75" customHeight="1">
      <c r="A107" s="11">
        <v>2</v>
      </c>
      <c r="B107" s="12" t="s">
        <v>254</v>
      </c>
      <c r="C107" s="16" t="s">
        <v>243</v>
      </c>
      <c r="D107" s="16">
        <v>283.5</v>
      </c>
    </row>
    <row r="108" spans="1:4" ht="45" customHeight="1">
      <c r="A108" s="11">
        <v>3</v>
      </c>
      <c r="B108" s="12" t="s">
        <v>255</v>
      </c>
      <c r="C108" s="16" t="s">
        <v>243</v>
      </c>
      <c r="D108" s="16">
        <v>283.5</v>
      </c>
    </row>
    <row r="109" spans="1:4" ht="43.5" customHeight="1">
      <c r="A109" s="11">
        <v>4</v>
      </c>
      <c r="B109" s="12" t="s">
        <v>253</v>
      </c>
      <c r="C109" s="16" t="s">
        <v>243</v>
      </c>
      <c r="D109" s="16">
        <v>283.5</v>
      </c>
    </row>
    <row r="110" spans="1:4" ht="17.25" customHeight="1">
      <c r="A110" s="11">
        <v>5</v>
      </c>
      <c r="B110" s="12" t="s">
        <v>287</v>
      </c>
      <c r="C110" s="16" t="s">
        <v>243</v>
      </c>
      <c r="D110" s="16">
        <v>283.5</v>
      </c>
    </row>
    <row r="111" spans="1:4" ht="32.25" customHeight="1">
      <c r="A111" s="11">
        <v>6</v>
      </c>
      <c r="B111" s="12" t="s">
        <v>256</v>
      </c>
      <c r="C111" s="16" t="s">
        <v>243</v>
      </c>
      <c r="D111" s="16">
        <v>283.5</v>
      </c>
    </row>
    <row r="112" spans="1:24" ht="17.25" customHeight="1">
      <c r="A112" s="26" t="s">
        <v>359</v>
      </c>
      <c r="B112" s="27"/>
      <c r="C112" s="27"/>
      <c r="D112" s="28"/>
      <c r="X112" s="10" t="str">
        <f>IF(Source!C12="1",Source!F66,Source!G66)</f>
        <v>Устройство асфальтобетонного покрытия (1002,57 м2)</v>
      </c>
    </row>
    <row r="113" spans="1:4" ht="30.75" customHeight="1">
      <c r="A113" s="11">
        <v>1</v>
      </c>
      <c r="B113" s="25" t="s">
        <v>349</v>
      </c>
      <c r="C113" s="16" t="s">
        <v>243</v>
      </c>
      <c r="D113" s="16">
        <v>8</v>
      </c>
    </row>
    <row r="114" spans="1:4" ht="30.75" customHeight="1">
      <c r="A114" s="11">
        <v>2</v>
      </c>
      <c r="B114" s="20" t="s">
        <v>356</v>
      </c>
      <c r="C114" s="16" t="s">
        <v>243</v>
      </c>
      <c r="D114" s="16">
        <v>43.7</v>
      </c>
    </row>
    <row r="115" spans="1:4" ht="30.75" customHeight="1">
      <c r="A115" s="11">
        <v>3</v>
      </c>
      <c r="B115" s="12" t="s">
        <v>254</v>
      </c>
      <c r="C115" s="16" t="s">
        <v>243</v>
      </c>
      <c r="D115" s="16">
        <v>51.7</v>
      </c>
    </row>
    <row r="116" spans="1:4" ht="45" customHeight="1">
      <c r="A116" s="11">
        <v>4</v>
      </c>
      <c r="B116" s="12" t="s">
        <v>255</v>
      </c>
      <c r="C116" s="16" t="s">
        <v>243</v>
      </c>
      <c r="D116" s="16">
        <v>51.7</v>
      </c>
    </row>
    <row r="117" spans="1:4" ht="43.5" customHeight="1">
      <c r="A117" s="11">
        <v>5</v>
      </c>
      <c r="B117" s="12" t="s">
        <v>253</v>
      </c>
      <c r="C117" s="16" t="s">
        <v>243</v>
      </c>
      <c r="D117" s="16">
        <v>51.7</v>
      </c>
    </row>
    <row r="118" spans="1:4" ht="17.25" customHeight="1">
      <c r="A118" s="11">
        <v>6</v>
      </c>
      <c r="B118" s="12" t="s">
        <v>287</v>
      </c>
      <c r="C118" s="16" t="s">
        <v>243</v>
      </c>
      <c r="D118" s="16">
        <v>51.7</v>
      </c>
    </row>
    <row r="119" spans="1:4" ht="32.25" customHeight="1">
      <c r="A119" s="11">
        <v>7</v>
      </c>
      <c r="B119" s="12" t="s">
        <v>256</v>
      </c>
      <c r="C119" s="16" t="s">
        <v>243</v>
      </c>
      <c r="D119" s="16">
        <v>51.7</v>
      </c>
    </row>
    <row r="120" spans="1:24" ht="48" customHeight="1">
      <c r="A120" s="26" t="s">
        <v>357</v>
      </c>
      <c r="B120" s="27"/>
      <c r="C120" s="27"/>
      <c r="D120" s="28"/>
      <c r="X120" s="10" t="str">
        <f>IF(Source!C12="1",Source!F127,Source!G127)</f>
        <v>Устройство покрытия из резиновой крошки (813,24 м2)</v>
      </c>
    </row>
    <row r="121" spans="1:4" ht="37.5" customHeight="1">
      <c r="A121" s="22">
        <v>1</v>
      </c>
      <c r="B121" s="25" t="s">
        <v>355</v>
      </c>
      <c r="C121" s="16" t="s">
        <v>243</v>
      </c>
      <c r="D121" s="16">
        <v>131.5</v>
      </c>
    </row>
    <row r="122" spans="1:4" ht="37.5" customHeight="1">
      <c r="A122" s="22">
        <v>2</v>
      </c>
      <c r="B122" s="20" t="s">
        <v>293</v>
      </c>
      <c r="C122" s="16" t="s">
        <v>243</v>
      </c>
      <c r="D122" s="16">
        <v>1190</v>
      </c>
    </row>
    <row r="123" spans="1:4" ht="30" customHeight="1">
      <c r="A123" s="22">
        <v>3</v>
      </c>
      <c r="B123" s="12" t="s">
        <v>254</v>
      </c>
      <c r="C123" s="16" t="s">
        <v>243</v>
      </c>
      <c r="D123" s="16">
        <f aca="true" t="shared" si="0" ref="D123:D128">139.5+139.5+139.5+139.5+144.5+159.5+169.5+290</f>
        <v>1321.5</v>
      </c>
    </row>
    <row r="124" spans="1:4" ht="45.75" customHeight="1">
      <c r="A124" s="22">
        <v>4</v>
      </c>
      <c r="B124" s="12" t="s">
        <v>255</v>
      </c>
      <c r="C124" s="16" t="s">
        <v>243</v>
      </c>
      <c r="D124" s="16">
        <f t="shared" si="0"/>
        <v>1321.5</v>
      </c>
    </row>
    <row r="125" spans="1:4" ht="45.75" customHeight="1">
      <c r="A125" s="22">
        <v>5</v>
      </c>
      <c r="B125" s="12" t="s">
        <v>253</v>
      </c>
      <c r="C125" s="16" t="s">
        <v>243</v>
      </c>
      <c r="D125" s="16">
        <f t="shared" si="0"/>
        <v>1321.5</v>
      </c>
    </row>
    <row r="126" spans="1:4" ht="17.25" customHeight="1">
      <c r="A126" s="22">
        <v>6</v>
      </c>
      <c r="B126" s="12" t="s">
        <v>287</v>
      </c>
      <c r="C126" s="16" t="s">
        <v>243</v>
      </c>
      <c r="D126" s="16">
        <f t="shared" si="0"/>
        <v>1321.5</v>
      </c>
    </row>
    <row r="127" spans="1:4" ht="31.5" customHeight="1">
      <c r="A127" s="22">
        <v>7</v>
      </c>
      <c r="B127" s="12" t="s">
        <v>256</v>
      </c>
      <c r="C127" s="16" t="s">
        <v>243</v>
      </c>
      <c r="D127" s="16">
        <f t="shared" si="0"/>
        <v>1321.5</v>
      </c>
    </row>
    <row r="128" spans="1:4" ht="18" customHeight="1">
      <c r="A128" s="22">
        <v>8</v>
      </c>
      <c r="B128" s="12" t="s">
        <v>257</v>
      </c>
      <c r="C128" s="16" t="s">
        <v>243</v>
      </c>
      <c r="D128" s="16">
        <f t="shared" si="0"/>
        <v>1321.5</v>
      </c>
    </row>
    <row r="129" spans="1:24" ht="31.5" customHeight="1">
      <c r="A129" s="26" t="s">
        <v>360</v>
      </c>
      <c r="B129" s="27"/>
      <c r="C129" s="27"/>
      <c r="D129" s="28"/>
      <c r="X129" s="10" t="str">
        <f>IF(Source!C99="1",Source!F107,Source!G107)</f>
        <v>Устройство основания под веранды (346,02 м2)</v>
      </c>
    </row>
    <row r="130" spans="1:4" ht="37.5" customHeight="1">
      <c r="A130" s="22">
        <v>1</v>
      </c>
      <c r="B130" s="20" t="s">
        <v>351</v>
      </c>
      <c r="C130" s="16" t="s">
        <v>243</v>
      </c>
      <c r="D130" s="16">
        <v>4.7</v>
      </c>
    </row>
    <row r="131" spans="1:4" ht="30" customHeight="1">
      <c r="A131" s="22">
        <v>2</v>
      </c>
      <c r="B131" s="12" t="s">
        <v>254</v>
      </c>
      <c r="C131" s="16" t="s">
        <v>243</v>
      </c>
      <c r="D131" s="16">
        <v>4.7</v>
      </c>
    </row>
    <row r="132" spans="1:4" ht="45" customHeight="1">
      <c r="A132" s="22">
        <v>3</v>
      </c>
      <c r="B132" s="12" t="s">
        <v>350</v>
      </c>
      <c r="C132" s="16" t="s">
        <v>243</v>
      </c>
      <c r="D132" s="16">
        <v>4.7</v>
      </c>
    </row>
    <row r="133" spans="1:4" ht="45" customHeight="1">
      <c r="A133" s="22">
        <v>4</v>
      </c>
      <c r="B133" s="12" t="s">
        <v>253</v>
      </c>
      <c r="C133" s="16" t="s">
        <v>243</v>
      </c>
      <c r="D133" s="16">
        <v>4.7</v>
      </c>
    </row>
    <row r="134" spans="1:4" ht="30.75" customHeight="1">
      <c r="A134" s="22">
        <v>5</v>
      </c>
      <c r="B134" s="20" t="s">
        <v>298</v>
      </c>
      <c r="C134" s="16" t="s">
        <v>243</v>
      </c>
      <c r="D134" s="23">
        <v>537.4</v>
      </c>
    </row>
    <row r="135" spans="1:4" ht="18" customHeight="1">
      <c r="A135" s="22">
        <v>6</v>
      </c>
      <c r="B135" s="12" t="s">
        <v>286</v>
      </c>
      <c r="C135" s="16" t="s">
        <v>243</v>
      </c>
      <c r="D135" s="23">
        <v>537.4</v>
      </c>
    </row>
    <row r="136" spans="1:4" ht="45.75" customHeight="1">
      <c r="A136" s="22">
        <v>7</v>
      </c>
      <c r="B136" s="12" t="s">
        <v>297</v>
      </c>
      <c r="C136" s="16" t="s">
        <v>243</v>
      </c>
      <c r="D136" s="23">
        <f>1074.8+4.7</f>
        <v>1079.5</v>
      </c>
    </row>
    <row r="137" spans="1:4" ht="35.25" customHeight="1">
      <c r="A137" s="22">
        <v>8</v>
      </c>
      <c r="B137" s="21" t="s">
        <v>299</v>
      </c>
      <c r="C137" s="16" t="s">
        <v>243</v>
      </c>
      <c r="D137" s="23">
        <f>1074.8+4.7</f>
        <v>1079.5</v>
      </c>
    </row>
    <row r="138" spans="1:24" ht="31.5" customHeight="1">
      <c r="A138" s="26" t="s">
        <v>361</v>
      </c>
      <c r="B138" s="27"/>
      <c r="C138" s="27"/>
      <c r="D138" s="28"/>
      <c r="X138" s="10" t="str">
        <f>IF(Source!C108="1",Source!F116,Source!G116)</f>
        <v>Катки самоходные вибрационные, масса более 8 т</v>
      </c>
    </row>
    <row r="139" spans="1:4" ht="37.5" customHeight="1">
      <c r="A139" s="22">
        <v>1</v>
      </c>
      <c r="B139" s="20" t="s">
        <v>351</v>
      </c>
      <c r="C139" s="16" t="s">
        <v>243</v>
      </c>
      <c r="D139" s="16">
        <v>2.7</v>
      </c>
    </row>
    <row r="140" spans="1:4" ht="30" customHeight="1">
      <c r="A140" s="22">
        <v>2</v>
      </c>
      <c r="B140" s="12" t="s">
        <v>254</v>
      </c>
      <c r="C140" s="16" t="s">
        <v>243</v>
      </c>
      <c r="D140" s="16">
        <v>2.7</v>
      </c>
    </row>
    <row r="141" spans="1:4" ht="45" customHeight="1">
      <c r="A141" s="22">
        <v>3</v>
      </c>
      <c r="B141" s="12" t="s">
        <v>350</v>
      </c>
      <c r="C141" s="16" t="s">
        <v>243</v>
      </c>
      <c r="D141" s="16">
        <v>2.7</v>
      </c>
    </row>
    <row r="142" spans="1:4" ht="45" customHeight="1">
      <c r="A142" s="22">
        <v>4</v>
      </c>
      <c r="B142" s="12" t="s">
        <v>253</v>
      </c>
      <c r="C142" s="16" t="s">
        <v>243</v>
      </c>
      <c r="D142" s="16">
        <v>2.7</v>
      </c>
    </row>
    <row r="143" spans="1:4" ht="30.75" customHeight="1">
      <c r="A143" s="22">
        <v>5</v>
      </c>
      <c r="B143" s="20" t="s">
        <v>298</v>
      </c>
      <c r="C143" s="16" t="s">
        <v>243</v>
      </c>
      <c r="D143" s="23">
        <v>36.2</v>
      </c>
    </row>
    <row r="144" spans="1:4" ht="18" customHeight="1">
      <c r="A144" s="22">
        <v>6</v>
      </c>
      <c r="B144" s="12" t="s">
        <v>286</v>
      </c>
      <c r="C144" s="16" t="s">
        <v>243</v>
      </c>
      <c r="D144" s="23">
        <v>36.2</v>
      </c>
    </row>
    <row r="145" spans="1:4" ht="45.75" customHeight="1">
      <c r="A145" s="22">
        <v>7</v>
      </c>
      <c r="B145" s="12" t="s">
        <v>297</v>
      </c>
      <c r="C145" s="16" t="s">
        <v>243</v>
      </c>
      <c r="D145" s="23">
        <f>72.4+2.7</f>
        <v>75.10000000000001</v>
      </c>
    </row>
    <row r="146" spans="1:4" ht="35.25" customHeight="1">
      <c r="A146" s="22">
        <v>8</v>
      </c>
      <c r="B146" s="21" t="s">
        <v>299</v>
      </c>
      <c r="C146" s="16" t="s">
        <v>243</v>
      </c>
      <c r="D146" s="23">
        <f>72.4+2.7</f>
        <v>75.10000000000001</v>
      </c>
    </row>
    <row r="147" spans="1:24" ht="15.75" customHeight="1">
      <c r="A147" s="26" t="s">
        <v>339</v>
      </c>
      <c r="B147" s="27"/>
      <c r="C147" s="27"/>
      <c r="D147" s="28"/>
      <c r="X147" s="10" t="str">
        <f>IF(Source!C10="1",Source!F156,Source!G156)</f>
        <v>Смеси асфальтобетонные дорожные горячие песчаные, тип Д, марка II</v>
      </c>
    </row>
    <row r="148" spans="1:4" ht="43.5" customHeight="1">
      <c r="A148" s="11">
        <v>1</v>
      </c>
      <c r="B148" s="12" t="s">
        <v>253</v>
      </c>
      <c r="C148" s="16" t="s">
        <v>244</v>
      </c>
      <c r="D148" s="23">
        <v>345.8</v>
      </c>
    </row>
    <row r="149" spans="1:4" ht="17.25" customHeight="1">
      <c r="A149" s="11">
        <v>2</v>
      </c>
      <c r="B149" s="12" t="s">
        <v>295</v>
      </c>
      <c r="C149" s="16" t="s">
        <v>244</v>
      </c>
      <c r="D149" s="23">
        <v>345.8</v>
      </c>
    </row>
    <row r="150" spans="1:4" ht="16.5" customHeight="1">
      <c r="A150" s="11">
        <v>3</v>
      </c>
      <c r="B150" s="12" t="s">
        <v>294</v>
      </c>
      <c r="C150" s="16" t="s">
        <v>244</v>
      </c>
      <c r="D150" s="23">
        <v>345.8</v>
      </c>
    </row>
    <row r="151" spans="1:24" ht="35.25" customHeight="1">
      <c r="A151" s="26" t="s">
        <v>358</v>
      </c>
      <c r="B151" s="27"/>
      <c r="C151" s="27"/>
      <c r="D151" s="28"/>
      <c r="X151" s="10" t="str">
        <f>IF(Source!C12="1",Source!F158,Source!G158)</f>
        <v>Установка садового бортового камня Бр 100.20.8 (439,9 пм)</v>
      </c>
    </row>
    <row r="152" spans="1:4" ht="43.5" customHeight="1">
      <c r="A152" s="11">
        <v>1</v>
      </c>
      <c r="B152" s="12" t="s">
        <v>253</v>
      </c>
      <c r="C152" s="16" t="s">
        <v>244</v>
      </c>
      <c r="D152" s="16">
        <f>475.7+54.7</f>
        <v>530.4</v>
      </c>
    </row>
    <row r="153" spans="1:4" ht="17.25" customHeight="1">
      <c r="A153" s="11">
        <v>2</v>
      </c>
      <c r="B153" s="12" t="s">
        <v>295</v>
      </c>
      <c r="C153" s="16" t="s">
        <v>244</v>
      </c>
      <c r="D153" s="16">
        <f>475.7+54.7</f>
        <v>530.4</v>
      </c>
    </row>
    <row r="154" spans="1:4" ht="16.5" customHeight="1">
      <c r="A154" s="11">
        <v>3</v>
      </c>
      <c r="B154" s="12" t="s">
        <v>247</v>
      </c>
      <c r="C154" s="16" t="s">
        <v>244</v>
      </c>
      <c r="D154" s="16">
        <f>475.7+54.7</f>
        <v>530.4</v>
      </c>
    </row>
    <row r="155" spans="1:24" ht="17.25" customHeight="1">
      <c r="A155" s="26" t="s">
        <v>362</v>
      </c>
      <c r="B155" s="27"/>
      <c r="C155" s="27"/>
      <c r="D155" s="28"/>
      <c r="X155" s="10" t="str">
        <f>IF(Source!C12="1",Source!F179,Source!G179)</f>
        <v>Устройство газона (1206,43 м2 - рулонный газон, 1607,46 м2 - посевной газон)</v>
      </c>
    </row>
    <row r="156" spans="1:4" ht="34.5" customHeight="1">
      <c r="A156" s="11">
        <v>1</v>
      </c>
      <c r="B156" s="21" t="s">
        <v>258</v>
      </c>
      <c r="C156" s="16" t="s">
        <v>243</v>
      </c>
      <c r="D156" s="16">
        <v>1407</v>
      </c>
    </row>
    <row r="157" spans="1:4" ht="45" customHeight="1">
      <c r="A157" s="11">
        <v>2</v>
      </c>
      <c r="B157" s="12" t="s">
        <v>259</v>
      </c>
      <c r="C157" s="16" t="s">
        <v>243</v>
      </c>
      <c r="D157" s="16">
        <v>1407</v>
      </c>
    </row>
    <row r="158" spans="1:4" ht="22.5" customHeight="1">
      <c r="A158" s="11">
        <v>4</v>
      </c>
      <c r="B158" s="12" t="s">
        <v>290</v>
      </c>
      <c r="C158" s="16" t="s">
        <v>243</v>
      </c>
      <c r="D158" s="16">
        <v>1407</v>
      </c>
    </row>
    <row r="159" spans="1:24" ht="13.5">
      <c r="A159" s="29" t="str">
        <f>IF(Source!C12="1",Source!F192,Source!G192)</f>
        <v>Установка скамеек и урн</v>
      </c>
      <c r="B159" s="29"/>
      <c r="C159" s="29"/>
      <c r="D159" s="29"/>
      <c r="X159" s="10" t="str">
        <f>IF(Source!C12="1",Source!F192,Source!G192)</f>
        <v>Установка скамеек и урн</v>
      </c>
    </row>
    <row r="160" spans="1:4" ht="15" customHeight="1">
      <c r="A160" s="11">
        <v>1</v>
      </c>
      <c r="B160" s="17" t="s">
        <v>274</v>
      </c>
      <c r="C160" s="16" t="s">
        <v>41</v>
      </c>
      <c r="D160" s="23">
        <v>9</v>
      </c>
    </row>
    <row r="161" spans="1:4" ht="15" customHeight="1">
      <c r="A161" s="11">
        <v>2</v>
      </c>
      <c r="B161" s="17" t="s">
        <v>275</v>
      </c>
      <c r="C161" s="16" t="s">
        <v>41</v>
      </c>
      <c r="D161" s="23">
        <v>18</v>
      </c>
    </row>
    <row r="162" spans="1:24" ht="15" customHeight="1">
      <c r="A162" s="26" t="s">
        <v>296</v>
      </c>
      <c r="B162" s="27"/>
      <c r="C162" s="27"/>
      <c r="D162" s="28"/>
      <c r="X162" s="10" t="str">
        <f>IF(Source!C12="1",Source!F210,Source!G210)</f>
        <v>Установка парковки для самокатов, навеса для колясок.</v>
      </c>
    </row>
    <row r="163" spans="1:4" ht="13.5">
      <c r="A163" s="11">
        <v>2</v>
      </c>
      <c r="B163" s="12" t="s">
        <v>260</v>
      </c>
      <c r="C163" s="16" t="s">
        <v>41</v>
      </c>
      <c r="D163" s="23">
        <v>3</v>
      </c>
    </row>
    <row r="164" spans="1:24" ht="15.75" customHeight="1">
      <c r="A164" s="26" t="s">
        <v>266</v>
      </c>
      <c r="B164" s="27"/>
      <c r="C164" s="27"/>
      <c r="D164" s="28"/>
      <c r="X164" s="10" t="str">
        <f>IF(Source!C10="1",Source!F217,Source!G217)</f>
        <v>Навес над мусорными баками на 2 шт., "НАШ ДВОР"</v>
      </c>
    </row>
    <row r="165" spans="1:4" ht="13.5">
      <c r="A165" s="11">
        <v>1</v>
      </c>
      <c r="B165" s="12" t="s">
        <v>266</v>
      </c>
      <c r="C165" s="16" t="s">
        <v>41</v>
      </c>
      <c r="D165" s="23">
        <v>1</v>
      </c>
    </row>
    <row r="166" spans="1:24" ht="15.75" customHeight="1">
      <c r="A166" s="29" t="str">
        <f>IF(Source!C12="1",Source!F219,Source!G219)</f>
        <v>Установка веранд</v>
      </c>
      <c r="B166" s="29"/>
      <c r="C166" s="29"/>
      <c r="D166" s="29"/>
      <c r="X166" s="10" t="str">
        <f>IF(Source!C12="1",Source!F219,Source!G219)</f>
        <v>Установка веранд</v>
      </c>
    </row>
    <row r="167" spans="1:4" ht="13.5">
      <c r="A167" s="11">
        <v>1</v>
      </c>
      <c r="B167" s="12" t="s">
        <v>338</v>
      </c>
      <c r="C167" s="16" t="s">
        <v>41</v>
      </c>
      <c r="D167" s="23">
        <v>7</v>
      </c>
    </row>
    <row r="168" spans="1:24" ht="15" customHeight="1">
      <c r="A168" s="26" t="s">
        <v>262</v>
      </c>
      <c r="B168" s="27"/>
      <c r="C168" s="27"/>
      <c r="D168" s="28"/>
      <c r="X168" s="10" t="str">
        <f>IF(Source!C10="1",Source!F230,Source!G230)</f>
        <v>4044 Веранда, "НАШ ДВОР"</v>
      </c>
    </row>
    <row r="169" spans="1:4" ht="13.5">
      <c r="A169" s="11">
        <v>1</v>
      </c>
      <c r="B169" s="12" t="s">
        <v>337</v>
      </c>
      <c r="C169" s="16" t="s">
        <v>41</v>
      </c>
      <c r="D169" s="23">
        <v>1</v>
      </c>
    </row>
    <row r="170" spans="1:4" ht="13.5">
      <c r="A170" s="11">
        <v>2</v>
      </c>
      <c r="B170" s="12" t="s">
        <v>265</v>
      </c>
      <c r="C170" s="16" t="s">
        <v>41</v>
      </c>
      <c r="D170" s="23">
        <v>1</v>
      </c>
    </row>
    <row r="171" spans="1:24" ht="15" customHeight="1">
      <c r="A171" s="26" t="s">
        <v>364</v>
      </c>
      <c r="B171" s="27"/>
      <c r="C171" s="27"/>
      <c r="D171" s="28"/>
      <c r="X171" s="10" t="str">
        <f>IF(Source!C36="1",Source!F256,Source!G256)</f>
        <v>Устройство спортивной площадки.</v>
      </c>
    </row>
    <row r="172" spans="1:4" ht="15" customHeight="1">
      <c r="A172" s="11">
        <v>1</v>
      </c>
      <c r="B172" s="17" t="s">
        <v>371</v>
      </c>
      <c r="C172" s="16" t="s">
        <v>41</v>
      </c>
      <c r="D172" s="23">
        <v>4</v>
      </c>
    </row>
    <row r="173" spans="1:4" ht="13.5">
      <c r="A173" s="11">
        <v>2</v>
      </c>
      <c r="B173" s="17" t="s">
        <v>376</v>
      </c>
      <c r="C173" s="16" t="s">
        <v>41</v>
      </c>
      <c r="D173" s="23">
        <v>7</v>
      </c>
    </row>
    <row r="174" spans="1:4" ht="13.5">
      <c r="A174" s="11">
        <v>3</v>
      </c>
      <c r="B174" s="17" t="s">
        <v>363</v>
      </c>
      <c r="C174" s="16" t="s">
        <v>41</v>
      </c>
      <c r="D174" s="23">
        <v>7</v>
      </c>
    </row>
    <row r="175" spans="1:4" ht="13.5">
      <c r="A175" s="11">
        <v>4</v>
      </c>
      <c r="B175" s="17" t="s">
        <v>276</v>
      </c>
      <c r="C175" s="16" t="s">
        <v>41</v>
      </c>
      <c r="D175" s="23">
        <v>3</v>
      </c>
    </row>
    <row r="176" spans="1:4" ht="13.5">
      <c r="A176" s="11">
        <v>5</v>
      </c>
      <c r="B176" s="17" t="s">
        <v>277</v>
      </c>
      <c r="C176" s="16" t="s">
        <v>41</v>
      </c>
      <c r="D176" s="23">
        <v>2</v>
      </c>
    </row>
    <row r="177" spans="1:4" ht="13.5">
      <c r="A177" s="11">
        <v>6</v>
      </c>
      <c r="B177" s="17" t="s">
        <v>377</v>
      </c>
      <c r="C177" s="16" t="s">
        <v>41</v>
      </c>
      <c r="D177" s="23">
        <v>2</v>
      </c>
    </row>
    <row r="178" spans="1:4" ht="13.5">
      <c r="A178" s="11">
        <v>7</v>
      </c>
      <c r="B178" s="17" t="s">
        <v>368</v>
      </c>
      <c r="C178" s="16" t="s">
        <v>41</v>
      </c>
      <c r="D178" s="23">
        <v>1</v>
      </c>
    </row>
    <row r="179" spans="1:4" ht="13.5">
      <c r="A179" s="11">
        <v>8</v>
      </c>
      <c r="B179" s="17" t="s">
        <v>278</v>
      </c>
      <c r="C179" s="16" t="s">
        <v>41</v>
      </c>
      <c r="D179" s="23">
        <v>3</v>
      </c>
    </row>
    <row r="180" spans="1:4" ht="13.5">
      <c r="A180" s="11">
        <v>9</v>
      </c>
      <c r="B180" s="17" t="s">
        <v>365</v>
      </c>
      <c r="C180" s="16" t="s">
        <v>41</v>
      </c>
      <c r="D180" s="23">
        <v>2</v>
      </c>
    </row>
    <row r="181" spans="1:4" ht="13.5">
      <c r="A181" s="11">
        <v>10</v>
      </c>
      <c r="B181" s="17" t="s">
        <v>279</v>
      </c>
      <c r="C181" s="16" t="s">
        <v>41</v>
      </c>
      <c r="D181" s="23">
        <f>1+1</f>
        <v>2</v>
      </c>
    </row>
    <row r="182" spans="1:4" ht="13.5">
      <c r="A182" s="11">
        <v>11</v>
      </c>
      <c r="B182" s="17" t="s">
        <v>369</v>
      </c>
      <c r="C182" s="16" t="s">
        <v>41</v>
      </c>
      <c r="D182" s="23">
        <v>2</v>
      </c>
    </row>
    <row r="183" spans="1:4" ht="13.5">
      <c r="A183" s="11">
        <v>12</v>
      </c>
      <c r="B183" s="17" t="s">
        <v>370</v>
      </c>
      <c r="C183" s="16" t="s">
        <v>41</v>
      </c>
      <c r="D183" s="23">
        <v>1</v>
      </c>
    </row>
    <row r="184" spans="1:4" ht="13.5">
      <c r="A184" s="11">
        <v>13</v>
      </c>
      <c r="B184" s="12" t="s">
        <v>280</v>
      </c>
      <c r="C184" s="16" t="s">
        <v>41</v>
      </c>
      <c r="D184" s="23">
        <f>1+1</f>
        <v>2</v>
      </c>
    </row>
    <row r="185" spans="1:4" ht="13.5">
      <c r="A185" s="11">
        <v>14</v>
      </c>
      <c r="B185" s="12" t="s">
        <v>373</v>
      </c>
      <c r="C185" s="16" t="s">
        <v>41</v>
      </c>
      <c r="D185" s="23">
        <f>7</f>
        <v>7</v>
      </c>
    </row>
    <row r="186" spans="1:4" ht="13.5">
      <c r="A186" s="11">
        <v>15</v>
      </c>
      <c r="B186" s="12" t="s">
        <v>366</v>
      </c>
      <c r="C186" s="16" t="s">
        <v>41</v>
      </c>
      <c r="D186" s="23">
        <v>1</v>
      </c>
    </row>
    <row r="187" spans="1:4" ht="13.5">
      <c r="A187" s="11">
        <v>16</v>
      </c>
      <c r="B187" s="12" t="s">
        <v>367</v>
      </c>
      <c r="C187" s="16" t="s">
        <v>41</v>
      </c>
      <c r="D187" s="23">
        <v>7</v>
      </c>
    </row>
    <row r="188" spans="1:4" ht="13.5">
      <c r="A188" s="11">
        <v>17</v>
      </c>
      <c r="B188" s="12" t="s">
        <v>372</v>
      </c>
      <c r="C188" s="16" t="s">
        <v>41</v>
      </c>
      <c r="D188" s="23">
        <v>7</v>
      </c>
    </row>
    <row r="189" spans="1:4" ht="13.5">
      <c r="A189" s="11">
        <v>18</v>
      </c>
      <c r="B189" s="12" t="s">
        <v>264</v>
      </c>
      <c r="C189" s="16" t="s">
        <v>41</v>
      </c>
      <c r="D189" s="23">
        <v>7</v>
      </c>
    </row>
    <row r="190" spans="1:4" ht="13.5">
      <c r="A190" s="11">
        <v>19</v>
      </c>
      <c r="B190" s="12" t="s">
        <v>263</v>
      </c>
      <c r="C190" s="16" t="s">
        <v>41</v>
      </c>
      <c r="D190" s="23">
        <v>7</v>
      </c>
    </row>
    <row r="191" spans="1:24" ht="15" customHeight="1">
      <c r="A191" s="26" t="s">
        <v>364</v>
      </c>
      <c r="B191" s="27"/>
      <c r="C191" s="27"/>
      <c r="D191" s="28"/>
      <c r="X191" s="10" t="str">
        <f>IF(Source!C57="1",Source!F277,Source!G277)</f>
        <v>2ТрудСтр</v>
      </c>
    </row>
    <row r="192" spans="1:4" ht="17.25" customHeight="1">
      <c r="A192" s="11">
        <v>1</v>
      </c>
      <c r="B192" s="12" t="s">
        <v>375</v>
      </c>
      <c r="C192" s="16" t="s">
        <v>41</v>
      </c>
      <c r="D192" s="23">
        <v>1</v>
      </c>
    </row>
    <row r="193" spans="1:4" ht="13.5">
      <c r="A193" s="11">
        <v>2</v>
      </c>
      <c r="B193" s="12" t="s">
        <v>374</v>
      </c>
      <c r="C193" s="16" t="s">
        <v>41</v>
      </c>
      <c r="D193" s="23">
        <v>1</v>
      </c>
    </row>
    <row r="194" spans="1:4" ht="13.5">
      <c r="A194" s="11">
        <v>3</v>
      </c>
      <c r="B194" s="12" t="s">
        <v>282</v>
      </c>
      <c r="C194" s="16" t="s">
        <v>41</v>
      </c>
      <c r="D194" s="23">
        <v>1</v>
      </c>
    </row>
    <row r="195" spans="1:4" ht="27">
      <c r="A195" s="11">
        <v>4</v>
      </c>
      <c r="B195" s="12" t="s">
        <v>281</v>
      </c>
      <c r="C195" s="16" t="s">
        <v>41</v>
      </c>
      <c r="D195" s="23">
        <v>1</v>
      </c>
    </row>
    <row r="196" spans="1:4" ht="13.5">
      <c r="A196" s="11">
        <v>5</v>
      </c>
      <c r="B196" s="12" t="s">
        <v>379</v>
      </c>
      <c r="C196" s="16" t="s">
        <v>41</v>
      </c>
      <c r="D196" s="23">
        <v>1</v>
      </c>
    </row>
    <row r="197" spans="1:4" ht="13.5">
      <c r="A197" s="11">
        <v>6</v>
      </c>
      <c r="B197" s="12" t="s">
        <v>378</v>
      </c>
      <c r="C197" s="16" t="s">
        <v>41</v>
      </c>
      <c r="D197" s="23">
        <v>2</v>
      </c>
    </row>
    <row r="200" spans="1:4" ht="30" customHeight="1">
      <c r="A200" s="34" t="s">
        <v>250</v>
      </c>
      <c r="B200" s="34"/>
      <c r="C200" s="34"/>
      <c r="D200" s="34"/>
    </row>
    <row r="201" spans="1:4" ht="24.75" customHeight="1">
      <c r="A201" s="18"/>
      <c r="B201" s="18"/>
      <c r="C201" s="18"/>
      <c r="D201" s="18"/>
    </row>
    <row r="202" spans="1:4" ht="13.5">
      <c r="A202" s="36" t="s">
        <v>249</v>
      </c>
      <c r="B202" s="36"/>
      <c r="C202" s="36"/>
      <c r="D202" s="36"/>
    </row>
    <row r="203" spans="1:4" ht="13.5">
      <c r="A203" s="15"/>
      <c r="B203" s="6"/>
      <c r="C203" s="6"/>
      <c r="D203" s="6"/>
    </row>
    <row r="204" spans="1:4" ht="13.5">
      <c r="A204" s="30" t="s">
        <v>239</v>
      </c>
      <c r="B204" s="30"/>
      <c r="C204" s="30"/>
      <c r="D204" s="30"/>
    </row>
    <row r="205" spans="1:4" ht="13.5">
      <c r="A205" s="14"/>
      <c r="B205" s="14"/>
      <c r="C205" s="14"/>
      <c r="D205" s="14"/>
    </row>
    <row r="206" spans="1:4" ht="13.5">
      <c r="A206" s="30" t="s">
        <v>302</v>
      </c>
      <c r="B206" s="30"/>
      <c r="C206" s="30"/>
      <c r="D206" s="30"/>
    </row>
  </sheetData>
  <sheetProtection/>
  <mergeCells count="41">
    <mergeCell ref="C2:D2"/>
    <mergeCell ref="A18:D18"/>
    <mergeCell ref="A20:D20"/>
    <mergeCell ref="A12:D12"/>
    <mergeCell ref="A13:D13"/>
    <mergeCell ref="A159:D159"/>
    <mergeCell ref="A138:D138"/>
    <mergeCell ref="A191:D191"/>
    <mergeCell ref="A171:D171"/>
    <mergeCell ref="A26:D26"/>
    <mergeCell ref="A129:D129"/>
    <mergeCell ref="A42:D42"/>
    <mergeCell ref="A14:D14"/>
    <mergeCell ref="A16:D16"/>
    <mergeCell ref="A206:D206"/>
    <mergeCell ref="A112:D112"/>
    <mergeCell ref="A120:D120"/>
    <mergeCell ref="A151:D151"/>
    <mergeCell ref="A155:D155"/>
    <mergeCell ref="A200:D200"/>
    <mergeCell ref="A202:D202"/>
    <mergeCell ref="A104:D104"/>
    <mergeCell ref="A162:D162"/>
    <mergeCell ref="A168:D168"/>
    <mergeCell ref="A204:D204"/>
    <mergeCell ref="A11:D11"/>
    <mergeCell ref="C4:D4"/>
    <mergeCell ref="C6:D6"/>
    <mergeCell ref="C8:D8"/>
    <mergeCell ref="A22:D22"/>
    <mergeCell ref="A76:D76"/>
    <mergeCell ref="A95:D95"/>
    <mergeCell ref="A147:D147"/>
    <mergeCell ref="A32:D32"/>
    <mergeCell ref="A164:D164"/>
    <mergeCell ref="A166:D166"/>
    <mergeCell ref="A29:D29"/>
    <mergeCell ref="A35:D35"/>
    <mergeCell ref="A39:D39"/>
    <mergeCell ref="A74:D74"/>
    <mergeCell ref="A88:D88"/>
  </mergeCells>
  <printOptions/>
  <pageMargins left="0.4" right="0.2" top="0.2" bottom="0.4" header="0.2" footer="0.2"/>
  <pageSetup horizontalDpi="600" verticalDpi="600" orientation="portrait" paperSize="9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C3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58739</v>
      </c>
      <c r="M1">
        <v>10</v>
      </c>
    </row>
    <row r="12" spans="1:133" ht="12.75">
      <c r="A12" s="1">
        <v>1</v>
      </c>
      <c r="B12" s="1">
        <v>1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/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57" ht="12.75">
      <c r="A15" s="1">
        <v>10</v>
      </c>
      <c r="B15" s="1">
        <v>1</v>
      </c>
      <c r="C15" s="1">
        <v>0</v>
      </c>
      <c r="D15" s="1">
        <v>1</v>
      </c>
      <c r="E15" s="1">
        <v>0</v>
      </c>
      <c r="F15" s="1" t="s">
        <v>12</v>
      </c>
      <c r="G15" s="1">
        <v>45177175</v>
      </c>
      <c r="H15" s="1" t="s">
        <v>12</v>
      </c>
      <c r="I15" s="1" t="s">
        <v>12</v>
      </c>
      <c r="J15" s="1">
        <v>1</v>
      </c>
      <c r="K15" s="1">
        <v>37345137</v>
      </c>
      <c r="L15" s="1">
        <v>-2</v>
      </c>
      <c r="M15" s="1">
        <v>43088.669120370374</v>
      </c>
      <c r="N15" s="1">
        <v>0</v>
      </c>
      <c r="O15" s="1" t="s">
        <v>3</v>
      </c>
      <c r="P15" s="1" t="s">
        <v>3</v>
      </c>
      <c r="Q15" s="1" t="s">
        <v>3</v>
      </c>
      <c r="R15" s="1" t="s">
        <v>3</v>
      </c>
      <c r="S15" s="1" t="s">
        <v>3</v>
      </c>
      <c r="T15" s="1" t="s">
        <v>3</v>
      </c>
      <c r="U15" s="1" t="s">
        <v>3</v>
      </c>
      <c r="V15" s="1" t="s">
        <v>3</v>
      </c>
      <c r="W15" s="1">
        <v>44830616</v>
      </c>
      <c r="X15" s="1">
        <v>15</v>
      </c>
      <c r="Y15" s="1">
        <v>1</v>
      </c>
      <c r="Z15" s="1">
        <v>0</v>
      </c>
      <c r="AA15" s="1">
        <v>0</v>
      </c>
      <c r="AB15" s="1" t="s">
        <v>6</v>
      </c>
      <c r="AC15" s="1" t="s">
        <v>7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3</v>
      </c>
      <c r="AI15" s="1">
        <v>65599</v>
      </c>
      <c r="AJ15" s="1">
        <v>0</v>
      </c>
      <c r="AK15" s="1">
        <v>0</v>
      </c>
      <c r="AL15" s="1">
        <v>36687519</v>
      </c>
      <c r="AM15" s="1">
        <v>38882172</v>
      </c>
      <c r="AN15" s="1">
        <v>38882173</v>
      </c>
      <c r="AO15" s="1">
        <v>2</v>
      </c>
      <c r="AP15" s="1">
        <v>1</v>
      </c>
      <c r="AQ15" s="1">
        <v>1</v>
      </c>
      <c r="AR15" s="1">
        <v>1</v>
      </c>
      <c r="AS15" s="1">
        <v>1</v>
      </c>
      <c r="AT15" s="1" t="s">
        <v>3</v>
      </c>
      <c r="AU15" s="1" t="s">
        <v>13</v>
      </c>
      <c r="AV15" s="1">
        <v>2016</v>
      </c>
      <c r="AW15" s="1">
        <v>12</v>
      </c>
      <c r="AX15" s="1" t="s">
        <v>14</v>
      </c>
      <c r="AY15" s="1" t="s">
        <v>15</v>
      </c>
      <c r="AZ15" s="1" t="s">
        <v>16</v>
      </c>
      <c r="BA15" s="1" t="s">
        <v>17</v>
      </c>
      <c r="BB15" s="1">
        <v>0</v>
      </c>
      <c r="BC15" s="1">
        <v>1</v>
      </c>
      <c r="BD15" s="1">
        <v>0</v>
      </c>
      <c r="BE15" s="1">
        <v>1</v>
      </c>
    </row>
    <row r="18" spans="1:88" ht="12.75">
      <c r="A18" s="1">
        <v>3</v>
      </c>
      <c r="B18" s="1">
        <v>1</v>
      </c>
      <c r="C18" s="1"/>
      <c r="D18" s="1"/>
      <c r="E18" s="1"/>
      <c r="F18" s="1" t="s">
        <v>18</v>
      </c>
      <c r="G18" s="1" t="s">
        <v>18</v>
      </c>
      <c r="H18" s="1" t="s">
        <v>3</v>
      </c>
      <c r="I18" s="1">
        <v>0</v>
      </c>
      <c r="J18" s="1" t="s">
        <v>3</v>
      </c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 t="s">
        <v>3</v>
      </c>
      <c r="V18" s="1">
        <v>0</v>
      </c>
      <c r="W18" s="1"/>
      <c r="X18" s="1"/>
      <c r="Y18" s="1"/>
      <c r="Z18" s="1"/>
      <c r="AA18" s="1"/>
      <c r="AB18" s="1" t="s">
        <v>3</v>
      </c>
      <c r="AC18" s="1" t="s">
        <v>3</v>
      </c>
      <c r="AD18" s="1" t="s">
        <v>3</v>
      </c>
      <c r="AE18" s="1" t="s">
        <v>3</v>
      </c>
      <c r="AF18" s="1" t="s">
        <v>3</v>
      </c>
      <c r="AG18" s="1" t="s">
        <v>3</v>
      </c>
      <c r="AH18" s="1"/>
      <c r="AI18" s="1"/>
      <c r="AJ18" s="1"/>
      <c r="AK18" s="1"/>
      <c r="AL18" s="1"/>
      <c r="AM18" s="1"/>
      <c r="AN18" s="1"/>
      <c r="AO18" s="1"/>
      <c r="AP18" s="1" t="s">
        <v>3</v>
      </c>
      <c r="AQ18" s="1" t="s">
        <v>3</v>
      </c>
      <c r="AR18" s="1" t="s">
        <v>3</v>
      </c>
      <c r="AS18" s="1"/>
      <c r="AT18" s="1"/>
      <c r="AU18" s="1"/>
      <c r="AV18" s="1"/>
      <c r="AW18" s="1"/>
      <c r="AX18" s="1"/>
      <c r="AY18" s="1"/>
      <c r="AZ18" s="1" t="s">
        <v>3</v>
      </c>
      <c r="BA18" s="1"/>
      <c r="BB18" s="1" t="s">
        <v>3</v>
      </c>
      <c r="BC18" s="1" t="s">
        <v>3</v>
      </c>
      <c r="BD18" s="1" t="s">
        <v>19</v>
      </c>
      <c r="BE18" s="1" t="s">
        <v>19</v>
      </c>
      <c r="BF18" s="1" t="s">
        <v>20</v>
      </c>
      <c r="BG18" s="1" t="s">
        <v>3</v>
      </c>
      <c r="BH18" s="1" t="s">
        <v>20</v>
      </c>
      <c r="BI18" s="1" t="s">
        <v>19</v>
      </c>
      <c r="BJ18" s="1" t="s">
        <v>3</v>
      </c>
      <c r="BK18" s="1" t="s">
        <v>3</v>
      </c>
      <c r="BL18" s="1" t="s">
        <v>3</v>
      </c>
      <c r="BM18" s="1" t="s">
        <v>3</v>
      </c>
      <c r="BN18" s="1" t="s">
        <v>19</v>
      </c>
      <c r="BO18" s="1" t="s">
        <v>21</v>
      </c>
      <c r="BP18" s="1" t="s">
        <v>22</v>
      </c>
      <c r="BQ18" s="1"/>
      <c r="BR18" s="1"/>
      <c r="BS18" s="1"/>
      <c r="BT18" s="1"/>
      <c r="BU18" s="1"/>
      <c r="BV18" s="1"/>
      <c r="BW18" s="1"/>
      <c r="BX18" s="1">
        <v>0</v>
      </c>
      <c r="BY18" s="1"/>
      <c r="BZ18" s="1"/>
      <c r="CA18" s="1"/>
      <c r="CB18" s="1"/>
      <c r="CC18" s="1"/>
      <c r="CD18" s="1"/>
      <c r="CE18" s="1"/>
      <c r="CF18" s="1">
        <v>0</v>
      </c>
      <c r="CG18" s="1">
        <v>0</v>
      </c>
      <c r="CH18" s="1"/>
      <c r="CI18" s="1" t="s">
        <v>3</v>
      </c>
      <c r="CJ18" s="1" t="s">
        <v>3</v>
      </c>
    </row>
    <row r="20" spans="1:88" ht="12.75">
      <c r="A20" s="1">
        <v>4</v>
      </c>
      <c r="B20" s="1">
        <v>1</v>
      </c>
      <c r="C20" s="1"/>
      <c r="D20" s="1"/>
      <c r="E20" s="1"/>
      <c r="F20" s="1" t="s">
        <v>23</v>
      </c>
      <c r="G20" s="1" t="s">
        <v>23</v>
      </c>
      <c r="H20" s="1" t="s">
        <v>3</v>
      </c>
      <c r="I20" s="1">
        <v>0</v>
      </c>
      <c r="J20" s="1"/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19</v>
      </c>
      <c r="BE20" s="1" t="s">
        <v>19</v>
      </c>
      <c r="BF20" s="1" t="s">
        <v>20</v>
      </c>
      <c r="BG20" s="1" t="s">
        <v>3</v>
      </c>
      <c r="BH20" s="1" t="s">
        <v>20</v>
      </c>
      <c r="BI20" s="1" t="s">
        <v>19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19</v>
      </c>
      <c r="BO20" s="1" t="s">
        <v>21</v>
      </c>
      <c r="BP20" s="1" t="s">
        <v>22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>
        <v>0</v>
      </c>
    </row>
    <row r="22" spans="1:33" ht="12.75">
      <c r="A22" s="2">
        <v>17</v>
      </c>
      <c r="B22" s="2">
        <v>1</v>
      </c>
      <c r="C22" s="2">
        <f aca="true" t="shared" si="0" ref="C22:C29">D22*B22</f>
        <v>1</v>
      </c>
      <c r="D22" s="2">
        <v>1</v>
      </c>
      <c r="E22" s="2"/>
      <c r="F22" s="2" t="s">
        <v>24</v>
      </c>
      <c r="G22" s="2" t="s">
        <v>25</v>
      </c>
      <c r="H22" s="2" t="s">
        <v>26</v>
      </c>
      <c r="I22" s="2">
        <v>123.923193</v>
      </c>
      <c r="J22" s="2">
        <v>0</v>
      </c>
      <c r="K22" s="2">
        <f aca="true" t="shared" si="1" ref="K22:K29">ROUND(J22*I22,2)</f>
        <v>0</v>
      </c>
      <c r="L22" s="2">
        <v>0</v>
      </c>
      <c r="M22" s="2">
        <f aca="true" t="shared" si="2" ref="M22:M29">ROUND(L22*I22,2)</f>
        <v>0</v>
      </c>
      <c r="N22" s="2">
        <v>0</v>
      </c>
      <c r="O22" s="2">
        <f aca="true" t="shared" si="3" ref="O22:O29">ROUND(N22*I22,2)</f>
        <v>0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f>ROUND(L22*T22,2)</f>
        <v>0</v>
      </c>
      <c r="W22" s="2">
        <f aca="true" t="shared" si="4" ref="W22:W29">ROUND(V22*I22,2)</f>
        <v>0</v>
      </c>
      <c r="X22" s="2">
        <v>1</v>
      </c>
      <c r="Y22" s="2">
        <f aca="true" t="shared" si="5" ref="Y22:Y29">Z22*B22</f>
        <v>1</v>
      </c>
      <c r="Z22" s="2">
        <v>1</v>
      </c>
      <c r="AA22" s="2">
        <f aca="true" t="shared" si="6" ref="AA22:AA29">ROUND(M22-K22,2)</f>
        <v>0</v>
      </c>
      <c r="AB22" s="2">
        <f aca="true" t="shared" si="7" ref="AB22:AB29">ROUND(IF(J22=0,1,L22/J22),3)</f>
        <v>1</v>
      </c>
      <c r="AC22" s="2" t="s">
        <v>3</v>
      </c>
      <c r="AD22" s="2" t="s">
        <v>26</v>
      </c>
      <c r="AE22">
        <v>0</v>
      </c>
      <c r="AF22">
        <v>0</v>
      </c>
      <c r="AG22">
        <f aca="true" t="shared" si="8" ref="AG22:AG29">AF22*B22</f>
        <v>0</v>
      </c>
    </row>
    <row r="23" spans="1:33" ht="12.75">
      <c r="A23" s="3">
        <v>17</v>
      </c>
      <c r="B23" s="3">
        <v>1</v>
      </c>
      <c r="C23" s="3">
        <f t="shared" si="0"/>
        <v>2</v>
      </c>
      <c r="D23" s="3">
        <v>2</v>
      </c>
      <c r="E23" s="3"/>
      <c r="F23" s="3" t="s">
        <v>27</v>
      </c>
      <c r="G23" s="3" t="s">
        <v>28</v>
      </c>
      <c r="H23" s="3" t="s">
        <v>29</v>
      </c>
      <c r="I23" s="3">
        <v>1.888677</v>
      </c>
      <c r="J23" s="3">
        <v>116.89</v>
      </c>
      <c r="K23" s="3">
        <f t="shared" si="1"/>
        <v>220.77</v>
      </c>
      <c r="L23" s="3">
        <v>116.89</v>
      </c>
      <c r="M23" s="3">
        <f t="shared" si="2"/>
        <v>220.77</v>
      </c>
      <c r="N23" s="3">
        <v>0</v>
      </c>
      <c r="O23" s="3">
        <f t="shared" si="3"/>
        <v>0</v>
      </c>
      <c r="P23" s="3">
        <v>1</v>
      </c>
      <c r="Q23" s="3">
        <v>1</v>
      </c>
      <c r="R23" s="3">
        <v>7.94</v>
      </c>
      <c r="S23" s="3">
        <v>17.67</v>
      </c>
      <c r="T23" s="3">
        <v>1</v>
      </c>
      <c r="U23" s="3">
        <v>7.94</v>
      </c>
      <c r="V23" s="3">
        <f>ROUND(L23*R23,2)</f>
        <v>928.11</v>
      </c>
      <c r="W23" s="3">
        <f t="shared" si="4"/>
        <v>1752.9</v>
      </c>
      <c r="X23" s="3">
        <v>0</v>
      </c>
      <c r="Y23" s="3">
        <f t="shared" si="5"/>
        <v>2</v>
      </c>
      <c r="Z23" s="3">
        <v>2</v>
      </c>
      <c r="AA23" s="3">
        <f t="shared" si="6"/>
        <v>0</v>
      </c>
      <c r="AB23" s="3">
        <f t="shared" si="7"/>
        <v>1</v>
      </c>
      <c r="AC23" s="3" t="s">
        <v>27</v>
      </c>
      <c r="AD23" s="3" t="s">
        <v>29</v>
      </c>
      <c r="AE23">
        <v>0</v>
      </c>
      <c r="AF23">
        <v>0</v>
      </c>
      <c r="AG23">
        <f t="shared" si="8"/>
        <v>0</v>
      </c>
    </row>
    <row r="24" spans="1:33" ht="12.75">
      <c r="A24" s="3">
        <v>17</v>
      </c>
      <c r="B24" s="3">
        <v>1</v>
      </c>
      <c r="C24" s="3">
        <f t="shared" si="0"/>
        <v>2</v>
      </c>
      <c r="D24" s="3">
        <v>2</v>
      </c>
      <c r="E24" s="3"/>
      <c r="F24" s="3" t="s">
        <v>30</v>
      </c>
      <c r="G24" s="3" t="s">
        <v>31</v>
      </c>
      <c r="H24" s="3" t="s">
        <v>29</v>
      </c>
      <c r="I24" s="3">
        <v>33.314164</v>
      </c>
      <c r="J24" s="3">
        <v>148.89</v>
      </c>
      <c r="K24" s="3">
        <f t="shared" si="1"/>
        <v>4960.15</v>
      </c>
      <c r="L24" s="3">
        <v>148.89</v>
      </c>
      <c r="M24" s="3">
        <f t="shared" si="2"/>
        <v>4960.15</v>
      </c>
      <c r="N24" s="3">
        <v>0</v>
      </c>
      <c r="O24" s="3">
        <f t="shared" si="3"/>
        <v>0</v>
      </c>
      <c r="P24" s="3">
        <v>1</v>
      </c>
      <c r="Q24" s="3">
        <v>1</v>
      </c>
      <c r="R24" s="3">
        <v>5.98</v>
      </c>
      <c r="S24" s="3">
        <v>17.67</v>
      </c>
      <c r="T24" s="3">
        <v>1</v>
      </c>
      <c r="U24" s="3">
        <v>5.98</v>
      </c>
      <c r="V24" s="3">
        <f>ROUND(L24*R24,2)</f>
        <v>890.36</v>
      </c>
      <c r="W24" s="3">
        <f t="shared" si="4"/>
        <v>29661.6</v>
      </c>
      <c r="X24" s="3">
        <v>0</v>
      </c>
      <c r="Y24" s="3">
        <f t="shared" si="5"/>
        <v>2</v>
      </c>
      <c r="Z24" s="3">
        <v>2</v>
      </c>
      <c r="AA24" s="3">
        <f t="shared" si="6"/>
        <v>0</v>
      </c>
      <c r="AB24" s="3">
        <f t="shared" si="7"/>
        <v>1</v>
      </c>
      <c r="AC24" s="3" t="s">
        <v>30</v>
      </c>
      <c r="AD24" s="3" t="s">
        <v>29</v>
      </c>
      <c r="AE24">
        <v>0</v>
      </c>
      <c r="AF24">
        <v>0</v>
      </c>
      <c r="AG24">
        <f t="shared" si="8"/>
        <v>0</v>
      </c>
    </row>
    <row r="25" spans="1:33" ht="12.75">
      <c r="A25" s="3">
        <v>17</v>
      </c>
      <c r="B25" s="3">
        <v>1</v>
      </c>
      <c r="C25" s="3">
        <f t="shared" si="0"/>
        <v>2</v>
      </c>
      <c r="D25" s="3">
        <v>2</v>
      </c>
      <c r="E25" s="3"/>
      <c r="F25" s="3" t="s">
        <v>32</v>
      </c>
      <c r="G25" s="3" t="s">
        <v>33</v>
      </c>
      <c r="H25" s="3" t="s">
        <v>29</v>
      </c>
      <c r="I25" s="3">
        <v>33.314164</v>
      </c>
      <c r="J25" s="3">
        <v>283.63</v>
      </c>
      <c r="K25" s="3">
        <f t="shared" si="1"/>
        <v>9448.9</v>
      </c>
      <c r="L25" s="3">
        <v>283.63</v>
      </c>
      <c r="M25" s="3">
        <f t="shared" si="2"/>
        <v>9448.9</v>
      </c>
      <c r="N25" s="3">
        <v>0</v>
      </c>
      <c r="O25" s="3">
        <f t="shared" si="3"/>
        <v>0</v>
      </c>
      <c r="P25" s="3">
        <v>1</v>
      </c>
      <c r="Q25" s="3">
        <v>1</v>
      </c>
      <c r="R25" s="3">
        <v>6.34</v>
      </c>
      <c r="S25" s="3">
        <v>17.67</v>
      </c>
      <c r="T25" s="3">
        <v>1</v>
      </c>
      <c r="U25" s="3">
        <v>6.34</v>
      </c>
      <c r="V25" s="3">
        <f>ROUND(L25*R25,2)</f>
        <v>1798.21</v>
      </c>
      <c r="W25" s="3">
        <f t="shared" si="4"/>
        <v>59905.86</v>
      </c>
      <c r="X25" s="3">
        <v>0</v>
      </c>
      <c r="Y25" s="3">
        <f t="shared" si="5"/>
        <v>2</v>
      </c>
      <c r="Z25" s="3">
        <v>2</v>
      </c>
      <c r="AA25" s="3">
        <f t="shared" si="6"/>
        <v>0</v>
      </c>
      <c r="AB25" s="3">
        <f t="shared" si="7"/>
        <v>1</v>
      </c>
      <c r="AC25" s="3" t="s">
        <v>32</v>
      </c>
      <c r="AD25" s="3" t="s">
        <v>29</v>
      </c>
      <c r="AE25">
        <v>0</v>
      </c>
      <c r="AF25">
        <v>0</v>
      </c>
      <c r="AG25">
        <f t="shared" si="8"/>
        <v>0</v>
      </c>
    </row>
    <row r="26" spans="1:33" ht="12.75">
      <c r="A26" s="3">
        <v>17</v>
      </c>
      <c r="B26" s="3">
        <v>1</v>
      </c>
      <c r="C26" s="3">
        <f t="shared" si="0"/>
        <v>2</v>
      </c>
      <c r="D26" s="3">
        <v>2</v>
      </c>
      <c r="E26" s="3"/>
      <c r="F26" s="3" t="s">
        <v>34</v>
      </c>
      <c r="G26" s="3" t="s">
        <v>35</v>
      </c>
      <c r="H26" s="3" t="s">
        <v>29</v>
      </c>
      <c r="I26" s="3">
        <v>2.548215</v>
      </c>
      <c r="J26" s="3">
        <v>125.13</v>
      </c>
      <c r="K26" s="3">
        <f t="shared" si="1"/>
        <v>318.86</v>
      </c>
      <c r="L26" s="3">
        <v>125.13</v>
      </c>
      <c r="M26" s="3">
        <f t="shared" si="2"/>
        <v>318.86</v>
      </c>
      <c r="N26" s="3">
        <v>0</v>
      </c>
      <c r="O26" s="3">
        <f t="shared" si="3"/>
        <v>0</v>
      </c>
      <c r="P26" s="3">
        <v>1</v>
      </c>
      <c r="Q26" s="3">
        <v>1</v>
      </c>
      <c r="R26" s="3">
        <v>9.1</v>
      </c>
      <c r="S26" s="3">
        <v>17.67</v>
      </c>
      <c r="T26" s="3">
        <v>1</v>
      </c>
      <c r="U26" s="3">
        <v>9.1</v>
      </c>
      <c r="V26" s="3">
        <f>ROUND(L26*R26,2)</f>
        <v>1138.68</v>
      </c>
      <c r="W26" s="3">
        <f t="shared" si="4"/>
        <v>2901.6</v>
      </c>
      <c r="X26" s="3">
        <v>0</v>
      </c>
      <c r="Y26" s="3">
        <f t="shared" si="5"/>
        <v>2</v>
      </c>
      <c r="Z26" s="3">
        <v>2</v>
      </c>
      <c r="AA26" s="3">
        <f t="shared" si="6"/>
        <v>0</v>
      </c>
      <c r="AB26" s="3">
        <f t="shared" si="7"/>
        <v>1</v>
      </c>
      <c r="AC26" s="3" t="s">
        <v>34</v>
      </c>
      <c r="AD26" s="3" t="s">
        <v>29</v>
      </c>
      <c r="AE26">
        <v>0</v>
      </c>
      <c r="AF26">
        <v>0</v>
      </c>
      <c r="AG26">
        <f t="shared" si="8"/>
        <v>0</v>
      </c>
    </row>
    <row r="27" spans="1:33" ht="12.75">
      <c r="A27" s="3">
        <v>17</v>
      </c>
      <c r="B27" s="3">
        <v>1</v>
      </c>
      <c r="C27" s="3">
        <f t="shared" si="0"/>
        <v>2</v>
      </c>
      <c r="D27" s="3">
        <v>2</v>
      </c>
      <c r="E27" s="3"/>
      <c r="F27" s="3" t="s">
        <v>36</v>
      </c>
      <c r="G27" s="3" t="s">
        <v>37</v>
      </c>
      <c r="H27" s="3" t="s">
        <v>38</v>
      </c>
      <c r="I27" s="3">
        <v>51790.086545</v>
      </c>
      <c r="J27" s="3">
        <v>1</v>
      </c>
      <c r="K27" s="3">
        <f t="shared" si="1"/>
        <v>51790.09</v>
      </c>
      <c r="L27" s="3">
        <v>1</v>
      </c>
      <c r="M27" s="3">
        <f t="shared" si="2"/>
        <v>51790.09</v>
      </c>
      <c r="N27" s="3">
        <v>0</v>
      </c>
      <c r="O27" s="3">
        <f t="shared" si="3"/>
        <v>0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f t="shared" si="4"/>
        <v>51790.09</v>
      </c>
      <c r="X27" s="3">
        <v>0</v>
      </c>
      <c r="Y27" s="3">
        <f t="shared" si="5"/>
        <v>2</v>
      </c>
      <c r="Z27" s="3">
        <v>2</v>
      </c>
      <c r="AA27" s="3">
        <f t="shared" si="6"/>
        <v>0</v>
      </c>
      <c r="AB27" s="3">
        <f t="shared" si="7"/>
        <v>1</v>
      </c>
      <c r="AC27" s="3" t="s">
        <v>3</v>
      </c>
      <c r="AD27" s="3" t="s">
        <v>38</v>
      </c>
      <c r="AE27">
        <v>0</v>
      </c>
      <c r="AF27">
        <v>0</v>
      </c>
      <c r="AG27">
        <f t="shared" si="8"/>
        <v>0</v>
      </c>
    </row>
    <row r="28" spans="1:33" ht="12.75">
      <c r="A28" s="4">
        <v>17</v>
      </c>
      <c r="B28" s="4">
        <v>1</v>
      </c>
      <c r="C28" s="4">
        <f t="shared" si="0"/>
        <v>3</v>
      </c>
      <c r="D28" s="4">
        <v>3</v>
      </c>
      <c r="E28" s="4"/>
      <c r="F28" s="4" t="s">
        <v>39</v>
      </c>
      <c r="G28" s="4" t="s">
        <v>40</v>
      </c>
      <c r="H28" s="4" t="s">
        <v>41</v>
      </c>
      <c r="I28" s="4">
        <v>116.61831</v>
      </c>
      <c r="J28" s="4">
        <v>21.36</v>
      </c>
      <c r="K28" s="4">
        <f t="shared" si="1"/>
        <v>2490.97</v>
      </c>
      <c r="L28" s="4">
        <v>21.36</v>
      </c>
      <c r="M28" s="4">
        <f t="shared" si="2"/>
        <v>2490.97</v>
      </c>
      <c r="N28" s="4">
        <v>0</v>
      </c>
      <c r="O28" s="4">
        <f t="shared" si="3"/>
        <v>0</v>
      </c>
      <c r="P28" s="4">
        <v>1</v>
      </c>
      <c r="Q28" s="4">
        <v>6.4</v>
      </c>
      <c r="R28" s="4">
        <v>1</v>
      </c>
      <c r="S28" s="4">
        <v>1</v>
      </c>
      <c r="T28" s="4">
        <v>1</v>
      </c>
      <c r="U28" s="4">
        <v>6.4</v>
      </c>
      <c r="V28" s="4">
        <f>ROUND(L28*Q28,2)</f>
        <v>136.7</v>
      </c>
      <c r="W28" s="4">
        <f t="shared" si="4"/>
        <v>15941.72</v>
      </c>
      <c r="X28" s="4">
        <v>0</v>
      </c>
      <c r="Y28" s="4">
        <f t="shared" si="5"/>
        <v>3</v>
      </c>
      <c r="Z28" s="4">
        <v>3</v>
      </c>
      <c r="AA28" s="4">
        <f t="shared" si="6"/>
        <v>0</v>
      </c>
      <c r="AB28" s="4">
        <f t="shared" si="7"/>
        <v>1</v>
      </c>
      <c r="AC28" s="4" t="s">
        <v>39</v>
      </c>
      <c r="AD28" s="4" t="s">
        <v>41</v>
      </c>
      <c r="AE28">
        <v>0</v>
      </c>
      <c r="AF28">
        <v>0</v>
      </c>
      <c r="AG28">
        <f t="shared" si="8"/>
        <v>0</v>
      </c>
    </row>
    <row r="29" spans="1:33" ht="12.75">
      <c r="A29" s="4">
        <v>17</v>
      </c>
      <c r="B29" s="4">
        <v>1</v>
      </c>
      <c r="C29" s="4">
        <f t="shared" si="0"/>
        <v>3</v>
      </c>
      <c r="D29" s="4">
        <v>3</v>
      </c>
      <c r="E29" s="4"/>
      <c r="F29" s="4" t="s">
        <v>42</v>
      </c>
      <c r="G29" s="4" t="s">
        <v>43</v>
      </c>
      <c r="H29" s="4" t="s">
        <v>44</v>
      </c>
      <c r="I29" s="4">
        <v>5.326269</v>
      </c>
      <c r="J29" s="4">
        <v>7.07</v>
      </c>
      <c r="K29" s="4">
        <f t="shared" si="1"/>
        <v>37.66</v>
      </c>
      <c r="L29" s="4">
        <v>7.07</v>
      </c>
      <c r="M29" s="4">
        <f t="shared" si="2"/>
        <v>37.66</v>
      </c>
      <c r="N29" s="4">
        <v>0</v>
      </c>
      <c r="O29" s="4">
        <f t="shared" si="3"/>
        <v>0</v>
      </c>
      <c r="P29" s="4">
        <v>1</v>
      </c>
      <c r="Q29" s="4">
        <v>4.05</v>
      </c>
      <c r="R29" s="4">
        <v>1</v>
      </c>
      <c r="S29" s="4">
        <v>1</v>
      </c>
      <c r="T29" s="4">
        <v>1</v>
      </c>
      <c r="U29" s="4">
        <v>4.05</v>
      </c>
      <c r="V29" s="4">
        <f>ROUND(L29*Q29,2)</f>
        <v>28.63</v>
      </c>
      <c r="W29" s="4">
        <f t="shared" si="4"/>
        <v>152.49</v>
      </c>
      <c r="X29" s="4">
        <v>0</v>
      </c>
      <c r="Y29" s="4">
        <f t="shared" si="5"/>
        <v>3</v>
      </c>
      <c r="Z29" s="4">
        <v>3</v>
      </c>
      <c r="AA29" s="4">
        <f t="shared" si="6"/>
        <v>0</v>
      </c>
      <c r="AB29" s="4">
        <f t="shared" si="7"/>
        <v>1</v>
      </c>
      <c r="AC29" s="4" t="s">
        <v>42</v>
      </c>
      <c r="AD29" s="4" t="s">
        <v>44</v>
      </c>
      <c r="AE29">
        <v>0</v>
      </c>
      <c r="AF29">
        <v>0</v>
      </c>
      <c r="AG29">
        <f t="shared" si="8"/>
        <v>0</v>
      </c>
    </row>
    <row r="31" spans="1:88" ht="12.75">
      <c r="A31" s="1">
        <v>4</v>
      </c>
      <c r="B31" s="1">
        <v>1</v>
      </c>
      <c r="C31" s="1"/>
      <c r="D31" s="1"/>
      <c r="E31" s="1"/>
      <c r="F31" s="1" t="s">
        <v>45</v>
      </c>
      <c r="G31" s="1" t="s">
        <v>45</v>
      </c>
      <c r="H31" s="1" t="s">
        <v>3</v>
      </c>
      <c r="I31" s="1">
        <v>0</v>
      </c>
      <c r="J31" s="1"/>
      <c r="K31" s="1">
        <v>-1</v>
      </c>
      <c r="L31" s="1"/>
      <c r="M31" s="1"/>
      <c r="N31" s="1"/>
      <c r="O31" s="1"/>
      <c r="P31" s="1"/>
      <c r="Q31" s="1"/>
      <c r="R31" s="1"/>
      <c r="S31" s="1"/>
      <c r="T31" s="1"/>
      <c r="U31" s="1" t="s">
        <v>3</v>
      </c>
      <c r="V31" s="1">
        <v>0</v>
      </c>
      <c r="W31" s="1"/>
      <c r="X31" s="1"/>
      <c r="Y31" s="1"/>
      <c r="Z31" s="1"/>
      <c r="AA31" s="1"/>
      <c r="AB31" s="1" t="s">
        <v>3</v>
      </c>
      <c r="AC31" s="1" t="s">
        <v>3</v>
      </c>
      <c r="AD31" s="1" t="s">
        <v>3</v>
      </c>
      <c r="AE31" s="1" t="s">
        <v>3</v>
      </c>
      <c r="AF31" s="1" t="s">
        <v>3</v>
      </c>
      <c r="AG31" s="1" t="s">
        <v>3</v>
      </c>
      <c r="AH31" s="1"/>
      <c r="AI31" s="1"/>
      <c r="AJ31" s="1"/>
      <c r="AK31" s="1"/>
      <c r="AL31" s="1"/>
      <c r="AM31" s="1"/>
      <c r="AN31" s="1"/>
      <c r="AO31" s="1"/>
      <c r="AP31" s="1" t="s">
        <v>3</v>
      </c>
      <c r="AQ31" s="1" t="s">
        <v>3</v>
      </c>
      <c r="AR31" s="1" t="s">
        <v>3</v>
      </c>
      <c r="AS31" s="1"/>
      <c r="AT31" s="1"/>
      <c r="AU31" s="1"/>
      <c r="AV31" s="1"/>
      <c r="AW31" s="1"/>
      <c r="AX31" s="1"/>
      <c r="AY31" s="1"/>
      <c r="AZ31" s="1" t="s">
        <v>3</v>
      </c>
      <c r="BA31" s="1"/>
      <c r="BB31" s="1" t="s">
        <v>3</v>
      </c>
      <c r="BC31" s="1" t="s">
        <v>3</v>
      </c>
      <c r="BD31" s="1" t="s">
        <v>19</v>
      </c>
      <c r="BE31" s="1" t="s">
        <v>19</v>
      </c>
      <c r="BF31" s="1" t="s">
        <v>20</v>
      </c>
      <c r="BG31" s="1" t="s">
        <v>3</v>
      </c>
      <c r="BH31" s="1" t="s">
        <v>20</v>
      </c>
      <c r="BI31" s="1" t="s">
        <v>19</v>
      </c>
      <c r="BJ31" s="1" t="s">
        <v>3</v>
      </c>
      <c r="BK31" s="1" t="s">
        <v>3</v>
      </c>
      <c r="BL31" s="1" t="s">
        <v>3</v>
      </c>
      <c r="BM31" s="1" t="s">
        <v>3</v>
      </c>
      <c r="BN31" s="1" t="s">
        <v>19</v>
      </c>
      <c r="BO31" s="1" t="s">
        <v>21</v>
      </c>
      <c r="BP31" s="1" t="s">
        <v>22</v>
      </c>
      <c r="BQ31" s="1"/>
      <c r="BR31" s="1"/>
      <c r="BS31" s="1"/>
      <c r="BT31" s="1"/>
      <c r="BU31" s="1"/>
      <c r="BV31" s="1"/>
      <c r="BW31" s="1"/>
      <c r="BX31" s="1">
        <v>0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>
        <v>0</v>
      </c>
    </row>
    <row r="33" spans="1:33" ht="12.75">
      <c r="A33" s="2">
        <v>17</v>
      </c>
      <c r="B33" s="2">
        <v>1</v>
      </c>
      <c r="C33" s="2">
        <f aca="true" t="shared" si="9" ref="C33:C38">D33*B33</f>
        <v>1</v>
      </c>
      <c r="D33" s="2">
        <v>1</v>
      </c>
      <c r="E33" s="2"/>
      <c r="F33" s="2" t="s">
        <v>24</v>
      </c>
      <c r="G33" s="2" t="s">
        <v>25</v>
      </c>
      <c r="H33" s="2" t="s">
        <v>26</v>
      </c>
      <c r="I33" s="2">
        <v>12.540888</v>
      </c>
      <c r="J33" s="2">
        <v>0</v>
      </c>
      <c r="K33" s="2">
        <f aca="true" t="shared" si="10" ref="K33:K38">ROUND(J33*I33,2)</f>
        <v>0</v>
      </c>
      <c r="L33" s="2">
        <v>0</v>
      </c>
      <c r="M33" s="2">
        <f aca="true" t="shared" si="11" ref="M33:M38">ROUND(L33*I33,2)</f>
        <v>0</v>
      </c>
      <c r="N33" s="2">
        <v>0</v>
      </c>
      <c r="O33" s="2">
        <f aca="true" t="shared" si="12" ref="O33:O38">ROUND(N33*I33,2)</f>
        <v>0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f>ROUND(L33*T33,2)</f>
        <v>0</v>
      </c>
      <c r="W33" s="2">
        <f aca="true" t="shared" si="13" ref="W33:W38">ROUND(V33*I33,2)</f>
        <v>0</v>
      </c>
      <c r="X33" s="2">
        <v>1</v>
      </c>
      <c r="Y33" s="2">
        <f aca="true" t="shared" si="14" ref="Y33:Y38">Z33*B33</f>
        <v>1</v>
      </c>
      <c r="Z33" s="2">
        <v>1</v>
      </c>
      <c r="AA33" s="2">
        <f aca="true" t="shared" si="15" ref="AA33:AA38">ROUND(M33-K33,2)</f>
        <v>0</v>
      </c>
      <c r="AB33" s="2">
        <f aca="true" t="shared" si="16" ref="AB33:AB38">ROUND(IF(J33=0,1,L33/J33),3)</f>
        <v>1</v>
      </c>
      <c r="AC33" s="2" t="s">
        <v>3</v>
      </c>
      <c r="AD33" s="2" t="s">
        <v>26</v>
      </c>
      <c r="AE33">
        <v>0</v>
      </c>
      <c r="AF33">
        <v>0</v>
      </c>
      <c r="AG33">
        <f aca="true" t="shared" si="17" ref="AG33:AG38">AF33*B33</f>
        <v>0</v>
      </c>
    </row>
    <row r="34" spans="1:33" ht="12.75">
      <c r="A34" s="3">
        <v>17</v>
      </c>
      <c r="B34" s="3">
        <v>1</v>
      </c>
      <c r="C34" s="3">
        <f t="shared" si="9"/>
        <v>2</v>
      </c>
      <c r="D34" s="3">
        <v>2</v>
      </c>
      <c r="E34" s="3"/>
      <c r="F34" s="3" t="s">
        <v>46</v>
      </c>
      <c r="G34" s="3" t="s">
        <v>47</v>
      </c>
      <c r="H34" s="3" t="s">
        <v>29</v>
      </c>
      <c r="I34" s="3">
        <v>0.316848</v>
      </c>
      <c r="J34" s="3">
        <v>95.06</v>
      </c>
      <c r="K34" s="3">
        <f t="shared" si="10"/>
        <v>30.12</v>
      </c>
      <c r="L34" s="3">
        <v>95.06</v>
      </c>
      <c r="M34" s="3">
        <f t="shared" si="11"/>
        <v>30.12</v>
      </c>
      <c r="N34" s="3">
        <v>0</v>
      </c>
      <c r="O34" s="3">
        <f t="shared" si="12"/>
        <v>0</v>
      </c>
      <c r="P34" s="3">
        <v>1</v>
      </c>
      <c r="Q34" s="3">
        <v>1</v>
      </c>
      <c r="R34" s="3">
        <v>7.48</v>
      </c>
      <c r="S34" s="3">
        <v>17.67</v>
      </c>
      <c r="T34" s="3">
        <v>1</v>
      </c>
      <c r="U34" s="3">
        <v>7.48</v>
      </c>
      <c r="V34" s="3">
        <f>ROUND(L34*R34,2)</f>
        <v>711.05</v>
      </c>
      <c r="W34" s="3">
        <f t="shared" si="13"/>
        <v>225.29</v>
      </c>
      <c r="X34" s="3">
        <v>0</v>
      </c>
      <c r="Y34" s="3">
        <f t="shared" si="14"/>
        <v>2</v>
      </c>
      <c r="Z34" s="3">
        <v>2</v>
      </c>
      <c r="AA34" s="3">
        <f t="shared" si="15"/>
        <v>0</v>
      </c>
      <c r="AB34" s="3">
        <f t="shared" si="16"/>
        <v>1</v>
      </c>
      <c r="AC34" s="3" t="s">
        <v>46</v>
      </c>
      <c r="AD34" s="3" t="s">
        <v>29</v>
      </c>
      <c r="AE34">
        <v>0</v>
      </c>
      <c r="AF34">
        <v>0</v>
      </c>
      <c r="AG34">
        <f t="shared" si="17"/>
        <v>0</v>
      </c>
    </row>
    <row r="35" spans="1:33" ht="12.75">
      <c r="A35" s="3">
        <v>17</v>
      </c>
      <c r="B35" s="3">
        <v>1</v>
      </c>
      <c r="C35" s="3">
        <f t="shared" si="9"/>
        <v>2</v>
      </c>
      <c r="D35" s="3">
        <v>2</v>
      </c>
      <c r="E35" s="3"/>
      <c r="F35" s="3" t="s">
        <v>48</v>
      </c>
      <c r="G35" s="3" t="s">
        <v>49</v>
      </c>
      <c r="H35" s="3" t="s">
        <v>29</v>
      </c>
      <c r="I35" s="3">
        <v>0.867744</v>
      </c>
      <c r="J35" s="3">
        <v>164.9</v>
      </c>
      <c r="K35" s="3">
        <f t="shared" si="10"/>
        <v>143.09</v>
      </c>
      <c r="L35" s="3">
        <v>164.9</v>
      </c>
      <c r="M35" s="3">
        <f t="shared" si="11"/>
        <v>143.09</v>
      </c>
      <c r="N35" s="3">
        <v>0</v>
      </c>
      <c r="O35" s="3">
        <f t="shared" si="12"/>
        <v>0</v>
      </c>
      <c r="P35" s="3">
        <v>1</v>
      </c>
      <c r="Q35" s="3">
        <v>1</v>
      </c>
      <c r="R35" s="3">
        <v>7.8</v>
      </c>
      <c r="S35" s="3">
        <v>17.67</v>
      </c>
      <c r="T35" s="3">
        <v>1</v>
      </c>
      <c r="U35" s="3">
        <v>7.8</v>
      </c>
      <c r="V35" s="3">
        <f>ROUND(L35*R35,2)</f>
        <v>1286.22</v>
      </c>
      <c r="W35" s="3">
        <f t="shared" si="13"/>
        <v>1116.11</v>
      </c>
      <c r="X35" s="3">
        <v>0</v>
      </c>
      <c r="Y35" s="3">
        <f t="shared" si="14"/>
        <v>2</v>
      </c>
      <c r="Z35" s="3">
        <v>2</v>
      </c>
      <c r="AA35" s="3">
        <f t="shared" si="15"/>
        <v>0</v>
      </c>
      <c r="AB35" s="3">
        <f t="shared" si="16"/>
        <v>1</v>
      </c>
      <c r="AC35" s="3" t="s">
        <v>48</v>
      </c>
      <c r="AD35" s="3" t="s">
        <v>29</v>
      </c>
      <c r="AE35">
        <v>0</v>
      </c>
      <c r="AF35">
        <v>0</v>
      </c>
      <c r="AG35">
        <f t="shared" si="17"/>
        <v>0</v>
      </c>
    </row>
    <row r="36" spans="1:33" ht="12.75">
      <c r="A36" s="3">
        <v>17</v>
      </c>
      <c r="B36" s="3">
        <v>1</v>
      </c>
      <c r="C36" s="3">
        <f t="shared" si="9"/>
        <v>2</v>
      </c>
      <c r="D36" s="3">
        <v>2</v>
      </c>
      <c r="E36" s="3"/>
      <c r="F36" s="3" t="s">
        <v>27</v>
      </c>
      <c r="G36" s="3" t="s">
        <v>28</v>
      </c>
      <c r="H36" s="3" t="s">
        <v>29</v>
      </c>
      <c r="I36" s="3">
        <v>0.17388</v>
      </c>
      <c r="J36" s="3">
        <v>116.89</v>
      </c>
      <c r="K36" s="3">
        <f t="shared" si="10"/>
        <v>20.32</v>
      </c>
      <c r="L36" s="3">
        <v>116.89</v>
      </c>
      <c r="M36" s="3">
        <f t="shared" si="11"/>
        <v>20.32</v>
      </c>
      <c r="N36" s="3">
        <v>0</v>
      </c>
      <c r="O36" s="3">
        <f t="shared" si="12"/>
        <v>0</v>
      </c>
      <c r="P36" s="3">
        <v>1</v>
      </c>
      <c r="Q36" s="3">
        <v>1</v>
      </c>
      <c r="R36" s="3">
        <v>7.94</v>
      </c>
      <c r="S36" s="3">
        <v>17.67</v>
      </c>
      <c r="T36" s="3">
        <v>1</v>
      </c>
      <c r="U36" s="3">
        <v>7.94</v>
      </c>
      <c r="V36" s="3">
        <f>ROUND(L36*R36,2)</f>
        <v>928.11</v>
      </c>
      <c r="W36" s="3">
        <f t="shared" si="13"/>
        <v>161.38</v>
      </c>
      <c r="X36" s="3">
        <v>0</v>
      </c>
      <c r="Y36" s="3">
        <f t="shared" si="14"/>
        <v>2</v>
      </c>
      <c r="Z36" s="3">
        <v>2</v>
      </c>
      <c r="AA36" s="3">
        <f t="shared" si="15"/>
        <v>0</v>
      </c>
      <c r="AB36" s="3">
        <f t="shared" si="16"/>
        <v>1</v>
      </c>
      <c r="AC36" s="3" t="s">
        <v>27</v>
      </c>
      <c r="AD36" s="3" t="s">
        <v>29</v>
      </c>
      <c r="AE36">
        <v>0</v>
      </c>
      <c r="AF36">
        <v>0</v>
      </c>
      <c r="AG36">
        <f t="shared" si="17"/>
        <v>0</v>
      </c>
    </row>
    <row r="37" spans="1:33" ht="12.75">
      <c r="A37" s="3">
        <v>17</v>
      </c>
      <c r="B37" s="3">
        <v>1</v>
      </c>
      <c r="C37" s="3">
        <f t="shared" si="9"/>
        <v>2</v>
      </c>
      <c r="D37" s="3">
        <v>2</v>
      </c>
      <c r="E37" s="3"/>
      <c r="F37" s="3" t="s">
        <v>34</v>
      </c>
      <c r="G37" s="3" t="s">
        <v>35</v>
      </c>
      <c r="H37" s="3" t="s">
        <v>29</v>
      </c>
      <c r="I37" s="3">
        <v>0.2346</v>
      </c>
      <c r="J37" s="3">
        <v>125.13</v>
      </c>
      <c r="K37" s="3">
        <f t="shared" si="10"/>
        <v>29.36</v>
      </c>
      <c r="L37" s="3">
        <v>125.13</v>
      </c>
      <c r="M37" s="3">
        <f t="shared" si="11"/>
        <v>29.36</v>
      </c>
      <c r="N37" s="3">
        <v>0</v>
      </c>
      <c r="O37" s="3">
        <f t="shared" si="12"/>
        <v>0</v>
      </c>
      <c r="P37" s="3">
        <v>1</v>
      </c>
      <c r="Q37" s="3">
        <v>1</v>
      </c>
      <c r="R37" s="3">
        <v>9.1</v>
      </c>
      <c r="S37" s="3">
        <v>17.67</v>
      </c>
      <c r="T37" s="3">
        <v>1</v>
      </c>
      <c r="U37" s="3">
        <v>9.1</v>
      </c>
      <c r="V37" s="3">
        <f>ROUND(L37*R37,2)</f>
        <v>1138.68</v>
      </c>
      <c r="W37" s="3">
        <f t="shared" si="13"/>
        <v>267.13</v>
      </c>
      <c r="X37" s="3">
        <v>0</v>
      </c>
      <c r="Y37" s="3">
        <f t="shared" si="14"/>
        <v>2</v>
      </c>
      <c r="Z37" s="3">
        <v>2</v>
      </c>
      <c r="AA37" s="3">
        <f t="shared" si="15"/>
        <v>0</v>
      </c>
      <c r="AB37" s="3">
        <f t="shared" si="16"/>
        <v>1</v>
      </c>
      <c r="AC37" s="3" t="s">
        <v>34</v>
      </c>
      <c r="AD37" s="3" t="s">
        <v>29</v>
      </c>
      <c r="AE37">
        <v>0</v>
      </c>
      <c r="AF37">
        <v>0</v>
      </c>
      <c r="AG37">
        <f t="shared" si="17"/>
        <v>0</v>
      </c>
    </row>
    <row r="38" spans="1:33" ht="12.75">
      <c r="A38" s="3">
        <v>17</v>
      </c>
      <c r="B38" s="3">
        <v>1</v>
      </c>
      <c r="C38" s="3">
        <f t="shared" si="9"/>
        <v>2</v>
      </c>
      <c r="D38" s="3">
        <v>2</v>
      </c>
      <c r="E38" s="3"/>
      <c r="F38" s="3" t="s">
        <v>36</v>
      </c>
      <c r="G38" s="3" t="s">
        <v>37</v>
      </c>
      <c r="H38" s="3" t="s">
        <v>38</v>
      </c>
      <c r="I38" s="3">
        <v>5508.00366</v>
      </c>
      <c r="J38" s="3">
        <v>1</v>
      </c>
      <c r="K38" s="3">
        <f t="shared" si="10"/>
        <v>5508</v>
      </c>
      <c r="L38" s="3">
        <v>1</v>
      </c>
      <c r="M38" s="3">
        <f t="shared" si="11"/>
        <v>5508</v>
      </c>
      <c r="N38" s="3">
        <v>0</v>
      </c>
      <c r="O38" s="3">
        <f t="shared" si="12"/>
        <v>0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f t="shared" si="13"/>
        <v>5508</v>
      </c>
      <c r="X38" s="3">
        <v>0</v>
      </c>
      <c r="Y38" s="3">
        <f t="shared" si="14"/>
        <v>2</v>
      </c>
      <c r="Z38" s="3">
        <v>2</v>
      </c>
      <c r="AA38" s="3">
        <f t="shared" si="15"/>
        <v>0</v>
      </c>
      <c r="AB38" s="3">
        <f t="shared" si="16"/>
        <v>1</v>
      </c>
      <c r="AC38" s="3" t="s">
        <v>3</v>
      </c>
      <c r="AD38" s="3" t="s">
        <v>38</v>
      </c>
      <c r="AE38">
        <v>0</v>
      </c>
      <c r="AF38">
        <v>0</v>
      </c>
      <c r="AG38">
        <f t="shared" si="17"/>
        <v>0</v>
      </c>
    </row>
    <row r="40" spans="1:88" ht="12.75">
      <c r="A40" s="1">
        <v>4</v>
      </c>
      <c r="B40" s="1">
        <v>1</v>
      </c>
      <c r="C40" s="1"/>
      <c r="D40" s="1"/>
      <c r="E40" s="1"/>
      <c r="F40" s="1" t="s">
        <v>50</v>
      </c>
      <c r="G40" s="1" t="s">
        <v>50</v>
      </c>
      <c r="H40" s="1" t="s">
        <v>3</v>
      </c>
      <c r="I40" s="1">
        <v>0</v>
      </c>
      <c r="J40" s="1"/>
      <c r="K40" s="1">
        <v>-1</v>
      </c>
      <c r="L40" s="1"/>
      <c r="M40" s="1"/>
      <c r="N40" s="1"/>
      <c r="O40" s="1"/>
      <c r="P40" s="1"/>
      <c r="Q40" s="1"/>
      <c r="R40" s="1"/>
      <c r="S40" s="1"/>
      <c r="T40" s="1"/>
      <c r="U40" s="1" t="s">
        <v>3</v>
      </c>
      <c r="V40" s="1">
        <v>0</v>
      </c>
      <c r="W40" s="1"/>
      <c r="X40" s="1"/>
      <c r="Y40" s="1"/>
      <c r="Z40" s="1"/>
      <c r="AA40" s="1"/>
      <c r="AB40" s="1" t="s">
        <v>3</v>
      </c>
      <c r="AC40" s="1" t="s">
        <v>3</v>
      </c>
      <c r="AD40" s="1" t="s">
        <v>3</v>
      </c>
      <c r="AE40" s="1" t="s">
        <v>3</v>
      </c>
      <c r="AF40" s="1" t="s">
        <v>3</v>
      </c>
      <c r="AG40" s="1" t="s">
        <v>3</v>
      </c>
      <c r="AH40" s="1"/>
      <c r="AI40" s="1"/>
      <c r="AJ40" s="1"/>
      <c r="AK40" s="1"/>
      <c r="AL40" s="1"/>
      <c r="AM40" s="1"/>
      <c r="AN40" s="1"/>
      <c r="AO40" s="1"/>
      <c r="AP40" s="1" t="s">
        <v>3</v>
      </c>
      <c r="AQ40" s="1" t="s">
        <v>3</v>
      </c>
      <c r="AR40" s="1" t="s">
        <v>3</v>
      </c>
      <c r="AS40" s="1"/>
      <c r="AT40" s="1"/>
      <c r="AU40" s="1"/>
      <c r="AV40" s="1"/>
      <c r="AW40" s="1"/>
      <c r="AX40" s="1"/>
      <c r="AY40" s="1"/>
      <c r="AZ40" s="1" t="s">
        <v>3</v>
      </c>
      <c r="BA40" s="1"/>
      <c r="BB40" s="1" t="s">
        <v>3</v>
      </c>
      <c r="BC40" s="1" t="s">
        <v>3</v>
      </c>
      <c r="BD40" s="1" t="s">
        <v>19</v>
      </c>
      <c r="BE40" s="1" t="s">
        <v>19</v>
      </c>
      <c r="BF40" s="1" t="s">
        <v>20</v>
      </c>
      <c r="BG40" s="1" t="s">
        <v>3</v>
      </c>
      <c r="BH40" s="1" t="s">
        <v>20</v>
      </c>
      <c r="BI40" s="1" t="s">
        <v>19</v>
      </c>
      <c r="BJ40" s="1" t="s">
        <v>3</v>
      </c>
      <c r="BK40" s="1" t="s">
        <v>3</v>
      </c>
      <c r="BL40" s="1" t="s">
        <v>3</v>
      </c>
      <c r="BM40" s="1" t="s">
        <v>3</v>
      </c>
      <c r="BN40" s="1" t="s">
        <v>19</v>
      </c>
      <c r="BO40" s="1" t="s">
        <v>21</v>
      </c>
      <c r="BP40" s="1" t="s">
        <v>22</v>
      </c>
      <c r="BQ40" s="1"/>
      <c r="BR40" s="1"/>
      <c r="BS40" s="1"/>
      <c r="BT40" s="1"/>
      <c r="BU40" s="1"/>
      <c r="BV40" s="1"/>
      <c r="BW40" s="1"/>
      <c r="BX40" s="1"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>
        <v>0</v>
      </c>
    </row>
    <row r="42" spans="1:33" ht="12.75">
      <c r="A42" s="2">
        <v>17</v>
      </c>
      <c r="B42" s="2">
        <v>1</v>
      </c>
      <c r="C42" s="2">
        <f>D42*B42</f>
        <v>1</v>
      </c>
      <c r="D42" s="2">
        <v>1</v>
      </c>
      <c r="E42" s="2"/>
      <c r="F42" s="2" t="s">
        <v>24</v>
      </c>
      <c r="G42" s="2" t="s">
        <v>25</v>
      </c>
      <c r="H42" s="2" t="s">
        <v>26</v>
      </c>
      <c r="I42" s="2">
        <v>411.8246</v>
      </c>
      <c r="J42" s="2">
        <v>0</v>
      </c>
      <c r="K42" s="2">
        <f>ROUND(J42*I42,2)</f>
        <v>0</v>
      </c>
      <c r="L42" s="2">
        <v>0</v>
      </c>
      <c r="M42" s="2">
        <f>ROUND(L42*I42,2)</f>
        <v>0</v>
      </c>
      <c r="N42" s="2">
        <v>0</v>
      </c>
      <c r="O42" s="2">
        <f>ROUND(N42*I42,2)</f>
        <v>0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f>ROUND(L42*T42,2)</f>
        <v>0</v>
      </c>
      <c r="W42" s="2">
        <f>ROUND(V42*I42,2)</f>
        <v>0</v>
      </c>
      <c r="X42" s="2">
        <v>1</v>
      </c>
      <c r="Y42" s="2">
        <f>Z42*B42</f>
        <v>1</v>
      </c>
      <c r="Z42" s="2">
        <v>1</v>
      </c>
      <c r="AA42" s="2">
        <f>ROUND(M42-K42,2)</f>
        <v>0</v>
      </c>
      <c r="AB42" s="2">
        <f>ROUND(IF(J42=0,1,L42/J42),3)</f>
        <v>1</v>
      </c>
      <c r="AC42" s="2" t="s">
        <v>3</v>
      </c>
      <c r="AD42" s="2" t="s">
        <v>26</v>
      </c>
      <c r="AE42">
        <v>0</v>
      </c>
      <c r="AF42">
        <v>0</v>
      </c>
      <c r="AG42">
        <f>AF42*B42</f>
        <v>0</v>
      </c>
    </row>
    <row r="43" spans="1:33" ht="12.75">
      <c r="A43" s="3">
        <v>17</v>
      </c>
      <c r="B43" s="3">
        <v>1</v>
      </c>
      <c r="C43" s="3">
        <f>D43*B43</f>
        <v>2</v>
      </c>
      <c r="D43" s="3">
        <v>2</v>
      </c>
      <c r="E43" s="3"/>
      <c r="F43" s="3" t="s">
        <v>36</v>
      </c>
      <c r="G43" s="3" t="s">
        <v>37</v>
      </c>
      <c r="H43" s="3" t="s">
        <v>38</v>
      </c>
      <c r="I43" s="3">
        <v>10030.4762</v>
      </c>
      <c r="J43" s="3">
        <v>1</v>
      </c>
      <c r="K43" s="3">
        <f>ROUND(J43*I43,2)</f>
        <v>10030.48</v>
      </c>
      <c r="L43" s="3">
        <v>1</v>
      </c>
      <c r="M43" s="3">
        <f>ROUND(L43*I43,2)</f>
        <v>10030.48</v>
      </c>
      <c r="N43" s="3">
        <v>0</v>
      </c>
      <c r="O43" s="3">
        <f>ROUND(N43*I43,2)</f>
        <v>0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f>ROUND(V43*I43,2)</f>
        <v>10030.48</v>
      </c>
      <c r="X43" s="3">
        <v>0</v>
      </c>
      <c r="Y43" s="3">
        <f>Z43*B43</f>
        <v>2</v>
      </c>
      <c r="Z43" s="3">
        <v>2</v>
      </c>
      <c r="AA43" s="3">
        <f>ROUND(M43-K43,2)</f>
        <v>0</v>
      </c>
      <c r="AB43" s="3">
        <f>ROUND(IF(J43=0,1,L43/J43),3)</f>
        <v>1</v>
      </c>
      <c r="AC43" s="3" t="s">
        <v>3</v>
      </c>
      <c r="AD43" s="3" t="s">
        <v>38</v>
      </c>
      <c r="AE43">
        <v>0</v>
      </c>
      <c r="AF43">
        <v>0</v>
      </c>
      <c r="AG43">
        <f>AF43*B43</f>
        <v>0</v>
      </c>
    </row>
    <row r="45" spans="1:88" ht="12.75">
      <c r="A45" s="1">
        <v>4</v>
      </c>
      <c r="B45" s="1">
        <v>1</v>
      </c>
      <c r="C45" s="1"/>
      <c r="D45" s="1"/>
      <c r="E45" s="1"/>
      <c r="F45" s="1" t="s">
        <v>51</v>
      </c>
      <c r="G45" s="1" t="s">
        <v>51</v>
      </c>
      <c r="H45" s="1" t="s">
        <v>3</v>
      </c>
      <c r="I45" s="1">
        <v>0</v>
      </c>
      <c r="J45" s="1"/>
      <c r="K45" s="1">
        <v>0</v>
      </c>
      <c r="L45" s="1"/>
      <c r="M45" s="1"/>
      <c r="N45" s="1"/>
      <c r="O45" s="1"/>
      <c r="P45" s="1"/>
      <c r="Q45" s="1"/>
      <c r="R45" s="1"/>
      <c r="S45" s="1"/>
      <c r="T45" s="1"/>
      <c r="U45" s="1" t="s">
        <v>3</v>
      </c>
      <c r="V45" s="1">
        <v>0</v>
      </c>
      <c r="W45" s="1"/>
      <c r="X45" s="1"/>
      <c r="Y45" s="1"/>
      <c r="Z45" s="1"/>
      <c r="AA45" s="1"/>
      <c r="AB45" s="1" t="s">
        <v>3</v>
      </c>
      <c r="AC45" s="1" t="s">
        <v>3</v>
      </c>
      <c r="AD45" s="1" t="s">
        <v>3</v>
      </c>
      <c r="AE45" s="1" t="s">
        <v>3</v>
      </c>
      <c r="AF45" s="1" t="s">
        <v>3</v>
      </c>
      <c r="AG45" s="1" t="s">
        <v>3</v>
      </c>
      <c r="AH45" s="1"/>
      <c r="AI45" s="1"/>
      <c r="AJ45" s="1"/>
      <c r="AK45" s="1"/>
      <c r="AL45" s="1"/>
      <c r="AM45" s="1"/>
      <c r="AN45" s="1"/>
      <c r="AO45" s="1"/>
      <c r="AP45" s="1" t="s">
        <v>3</v>
      </c>
      <c r="AQ45" s="1" t="s">
        <v>3</v>
      </c>
      <c r="AR45" s="1" t="s">
        <v>3</v>
      </c>
      <c r="AS45" s="1"/>
      <c r="AT45" s="1"/>
      <c r="AU45" s="1"/>
      <c r="AV45" s="1"/>
      <c r="AW45" s="1"/>
      <c r="AX45" s="1"/>
      <c r="AY45" s="1"/>
      <c r="AZ45" s="1" t="s">
        <v>3</v>
      </c>
      <c r="BA45" s="1"/>
      <c r="BB45" s="1" t="s">
        <v>3</v>
      </c>
      <c r="BC45" s="1" t="s">
        <v>3</v>
      </c>
      <c r="BD45" s="1" t="s">
        <v>19</v>
      </c>
      <c r="BE45" s="1" t="s">
        <v>19</v>
      </c>
      <c r="BF45" s="1" t="s">
        <v>20</v>
      </c>
      <c r="BG45" s="1" t="s">
        <v>3</v>
      </c>
      <c r="BH45" s="1" t="s">
        <v>20</v>
      </c>
      <c r="BI45" s="1" t="s">
        <v>19</v>
      </c>
      <c r="BJ45" s="1" t="s">
        <v>3</v>
      </c>
      <c r="BK45" s="1" t="s">
        <v>3</v>
      </c>
      <c r="BL45" s="1" t="s">
        <v>3</v>
      </c>
      <c r="BM45" s="1" t="s">
        <v>3</v>
      </c>
      <c r="BN45" s="1" t="s">
        <v>19</v>
      </c>
      <c r="BO45" s="1" t="s">
        <v>21</v>
      </c>
      <c r="BP45" s="1" t="s">
        <v>22</v>
      </c>
      <c r="BQ45" s="1"/>
      <c r="BR45" s="1"/>
      <c r="BS45" s="1"/>
      <c r="BT45" s="1"/>
      <c r="BU45" s="1"/>
      <c r="BV45" s="1"/>
      <c r="BW45" s="1"/>
      <c r="BX45" s="1"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>
        <v>0</v>
      </c>
    </row>
    <row r="47" spans="1:33" ht="12.75">
      <c r="A47" s="2">
        <v>17</v>
      </c>
      <c r="B47" s="2">
        <v>1</v>
      </c>
      <c r="C47" s="2">
        <f aca="true" t="shared" si="18" ref="C47:C56">D47*B47</f>
        <v>1</v>
      </c>
      <c r="D47" s="2">
        <v>1</v>
      </c>
      <c r="E47" s="2"/>
      <c r="F47" s="2" t="s">
        <v>24</v>
      </c>
      <c r="G47" s="2" t="s">
        <v>25</v>
      </c>
      <c r="H47" s="2" t="s">
        <v>26</v>
      </c>
      <c r="I47" s="2">
        <v>217.348183</v>
      </c>
      <c r="J47" s="2">
        <v>0</v>
      </c>
      <c r="K47" s="2">
        <f aca="true" t="shared" si="19" ref="K47:K56">ROUND(J47*I47,2)</f>
        <v>0</v>
      </c>
      <c r="L47" s="2">
        <v>0</v>
      </c>
      <c r="M47" s="2">
        <f aca="true" t="shared" si="20" ref="M47:M56">ROUND(L47*I47,2)</f>
        <v>0</v>
      </c>
      <c r="N47" s="2">
        <v>0</v>
      </c>
      <c r="O47" s="2">
        <f aca="true" t="shared" si="21" ref="O47:O56">ROUND(N47*I47,2)</f>
        <v>0</v>
      </c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f>ROUND(L47*T47,2)</f>
        <v>0</v>
      </c>
      <c r="W47" s="2">
        <f aca="true" t="shared" si="22" ref="W47:W56">ROUND(V47*I47,2)</f>
        <v>0</v>
      </c>
      <c r="X47" s="2">
        <v>1</v>
      </c>
      <c r="Y47" s="2">
        <f aca="true" t="shared" si="23" ref="Y47:Y56">Z47*B47</f>
        <v>1</v>
      </c>
      <c r="Z47" s="2">
        <v>1</v>
      </c>
      <c r="AA47" s="2">
        <f aca="true" t="shared" si="24" ref="AA47:AA56">ROUND(M47-K47,2)</f>
        <v>0</v>
      </c>
      <c r="AB47" s="2">
        <f aca="true" t="shared" si="25" ref="AB47:AB56">ROUND(IF(J47=0,1,L47/J47),3)</f>
        <v>1</v>
      </c>
      <c r="AC47" s="2" t="s">
        <v>3</v>
      </c>
      <c r="AD47" s="2" t="s">
        <v>26</v>
      </c>
      <c r="AE47">
        <v>0</v>
      </c>
      <c r="AF47">
        <v>0</v>
      </c>
      <c r="AG47">
        <f aca="true" t="shared" si="26" ref="AG47:AG56">AF47*B47</f>
        <v>0</v>
      </c>
    </row>
    <row r="48" spans="1:33" ht="12.75">
      <c r="A48" s="3">
        <v>17</v>
      </c>
      <c r="B48" s="3">
        <v>1</v>
      </c>
      <c r="C48" s="3">
        <f t="shared" si="18"/>
        <v>2</v>
      </c>
      <c r="D48" s="3">
        <v>2</v>
      </c>
      <c r="E48" s="3"/>
      <c r="F48" s="3" t="s">
        <v>52</v>
      </c>
      <c r="G48" s="3" t="s">
        <v>53</v>
      </c>
      <c r="H48" s="3" t="s">
        <v>29</v>
      </c>
      <c r="I48" s="3">
        <v>0.18</v>
      </c>
      <c r="J48" s="3">
        <v>43.4</v>
      </c>
      <c r="K48" s="3">
        <f t="shared" si="19"/>
        <v>7.81</v>
      </c>
      <c r="L48" s="3">
        <v>43.4</v>
      </c>
      <c r="M48" s="3">
        <f t="shared" si="20"/>
        <v>7.81</v>
      </c>
      <c r="N48" s="3">
        <v>0</v>
      </c>
      <c r="O48" s="3">
        <f t="shared" si="21"/>
        <v>0</v>
      </c>
      <c r="P48" s="3">
        <v>1</v>
      </c>
      <c r="Q48" s="3">
        <v>1</v>
      </c>
      <c r="R48" s="3">
        <v>6.04</v>
      </c>
      <c r="S48" s="3">
        <v>17.67</v>
      </c>
      <c r="T48" s="3">
        <v>1</v>
      </c>
      <c r="U48" s="3">
        <v>6.04</v>
      </c>
      <c r="V48" s="3">
        <f>ROUND(L48*R48,2)</f>
        <v>262.14</v>
      </c>
      <c r="W48" s="3">
        <f t="shared" si="22"/>
        <v>47.19</v>
      </c>
      <c r="X48" s="3">
        <v>0</v>
      </c>
      <c r="Y48" s="3">
        <f t="shared" si="23"/>
        <v>2</v>
      </c>
      <c r="Z48" s="3">
        <v>2</v>
      </c>
      <c r="AA48" s="3">
        <f t="shared" si="24"/>
        <v>0</v>
      </c>
      <c r="AB48" s="3">
        <f t="shared" si="25"/>
        <v>1</v>
      </c>
      <c r="AC48" s="3" t="s">
        <v>52</v>
      </c>
      <c r="AD48" s="3" t="s">
        <v>29</v>
      </c>
      <c r="AE48">
        <v>0</v>
      </c>
      <c r="AF48">
        <v>0</v>
      </c>
      <c r="AG48">
        <f t="shared" si="26"/>
        <v>0</v>
      </c>
    </row>
    <row r="49" spans="1:33" ht="12.75">
      <c r="A49" s="3">
        <v>17</v>
      </c>
      <c r="B49" s="3">
        <v>1</v>
      </c>
      <c r="C49" s="3">
        <f t="shared" si="18"/>
        <v>2</v>
      </c>
      <c r="D49" s="3">
        <v>2</v>
      </c>
      <c r="E49" s="3"/>
      <c r="F49" s="3" t="s">
        <v>54</v>
      </c>
      <c r="G49" s="3" t="s">
        <v>55</v>
      </c>
      <c r="H49" s="3" t="s">
        <v>29</v>
      </c>
      <c r="I49" s="3">
        <v>5.0558</v>
      </c>
      <c r="J49" s="3">
        <v>123.84</v>
      </c>
      <c r="K49" s="3">
        <f t="shared" si="19"/>
        <v>626.11</v>
      </c>
      <c r="L49" s="3">
        <v>123.84</v>
      </c>
      <c r="M49" s="3">
        <f t="shared" si="20"/>
        <v>626.11</v>
      </c>
      <c r="N49" s="3">
        <v>0</v>
      </c>
      <c r="O49" s="3">
        <f t="shared" si="21"/>
        <v>0</v>
      </c>
      <c r="P49" s="3">
        <v>1</v>
      </c>
      <c r="Q49" s="3">
        <v>1</v>
      </c>
      <c r="R49" s="3">
        <v>7.98</v>
      </c>
      <c r="S49" s="3">
        <v>17.67</v>
      </c>
      <c r="T49" s="3">
        <v>1</v>
      </c>
      <c r="U49" s="3">
        <v>7.98</v>
      </c>
      <c r="V49" s="3">
        <f>ROUND(L49*R49,2)</f>
        <v>988.24</v>
      </c>
      <c r="W49" s="3">
        <f t="shared" si="22"/>
        <v>4996.34</v>
      </c>
      <c r="X49" s="3">
        <v>0</v>
      </c>
      <c r="Y49" s="3">
        <f t="shared" si="23"/>
        <v>2</v>
      </c>
      <c r="Z49" s="3">
        <v>2</v>
      </c>
      <c r="AA49" s="3">
        <f t="shared" si="24"/>
        <v>0</v>
      </c>
      <c r="AB49" s="3">
        <f t="shared" si="25"/>
        <v>1</v>
      </c>
      <c r="AC49" s="3" t="s">
        <v>54</v>
      </c>
      <c r="AD49" s="3" t="s">
        <v>29</v>
      </c>
      <c r="AE49">
        <v>0</v>
      </c>
      <c r="AF49">
        <v>0</v>
      </c>
      <c r="AG49">
        <f t="shared" si="26"/>
        <v>0</v>
      </c>
    </row>
    <row r="50" spans="1:33" ht="12.75">
      <c r="A50" s="3">
        <v>17</v>
      </c>
      <c r="B50" s="3">
        <v>1</v>
      </c>
      <c r="C50" s="3">
        <f t="shared" si="18"/>
        <v>2</v>
      </c>
      <c r="D50" s="3">
        <v>2</v>
      </c>
      <c r="E50" s="3"/>
      <c r="F50" s="3" t="s">
        <v>56</v>
      </c>
      <c r="G50" s="3" t="s">
        <v>57</v>
      </c>
      <c r="H50" s="3" t="s">
        <v>29</v>
      </c>
      <c r="I50" s="3">
        <v>14.8608</v>
      </c>
      <c r="J50" s="3">
        <v>2.78</v>
      </c>
      <c r="K50" s="3">
        <f t="shared" si="19"/>
        <v>41.31</v>
      </c>
      <c r="L50" s="3">
        <v>2.78</v>
      </c>
      <c r="M50" s="3">
        <f t="shared" si="20"/>
        <v>41.31</v>
      </c>
      <c r="N50" s="3">
        <v>0</v>
      </c>
      <c r="O50" s="3">
        <f t="shared" si="21"/>
        <v>0</v>
      </c>
      <c r="P50" s="3">
        <v>1</v>
      </c>
      <c r="Q50" s="3">
        <v>1</v>
      </c>
      <c r="R50" s="3">
        <v>3.88</v>
      </c>
      <c r="S50" s="3">
        <v>17.67</v>
      </c>
      <c r="T50" s="3">
        <v>1</v>
      </c>
      <c r="U50" s="3">
        <v>3.88</v>
      </c>
      <c r="V50" s="3">
        <f>ROUND(L50*R50,2)</f>
        <v>10.79</v>
      </c>
      <c r="W50" s="3">
        <f t="shared" si="22"/>
        <v>160.35</v>
      </c>
      <c r="X50" s="3">
        <v>0</v>
      </c>
      <c r="Y50" s="3">
        <f t="shared" si="23"/>
        <v>2</v>
      </c>
      <c r="Z50" s="3">
        <v>2</v>
      </c>
      <c r="AA50" s="3">
        <f t="shared" si="24"/>
        <v>0</v>
      </c>
      <c r="AB50" s="3">
        <f t="shared" si="25"/>
        <v>1</v>
      </c>
      <c r="AC50" s="3" t="s">
        <v>56</v>
      </c>
      <c r="AD50" s="3" t="s">
        <v>29</v>
      </c>
      <c r="AE50">
        <v>0</v>
      </c>
      <c r="AF50">
        <v>0</v>
      </c>
      <c r="AG50">
        <f t="shared" si="26"/>
        <v>0</v>
      </c>
    </row>
    <row r="51" spans="1:33" ht="12.75">
      <c r="A51" s="3">
        <v>17</v>
      </c>
      <c r="B51" s="3">
        <v>1</v>
      </c>
      <c r="C51" s="3">
        <f t="shared" si="18"/>
        <v>2</v>
      </c>
      <c r="D51" s="3">
        <v>2</v>
      </c>
      <c r="E51" s="3"/>
      <c r="F51" s="3" t="s">
        <v>58</v>
      </c>
      <c r="G51" s="3" t="s">
        <v>59</v>
      </c>
      <c r="H51" s="3" t="s">
        <v>29</v>
      </c>
      <c r="I51" s="3">
        <v>0.2082</v>
      </c>
      <c r="J51" s="3">
        <v>70.27</v>
      </c>
      <c r="K51" s="3">
        <f t="shared" si="19"/>
        <v>14.63</v>
      </c>
      <c r="L51" s="3">
        <v>70.27</v>
      </c>
      <c r="M51" s="3">
        <f t="shared" si="20"/>
        <v>14.63</v>
      </c>
      <c r="N51" s="3">
        <v>0</v>
      </c>
      <c r="O51" s="3">
        <f t="shared" si="21"/>
        <v>0</v>
      </c>
      <c r="P51" s="3">
        <v>1</v>
      </c>
      <c r="Q51" s="3">
        <v>1</v>
      </c>
      <c r="R51" s="3">
        <v>6.45</v>
      </c>
      <c r="S51" s="3">
        <v>17.67</v>
      </c>
      <c r="T51" s="3">
        <v>1</v>
      </c>
      <c r="U51" s="3">
        <v>6.45</v>
      </c>
      <c r="V51" s="3">
        <f>ROUND(L51*R51,2)</f>
        <v>453.24</v>
      </c>
      <c r="W51" s="3">
        <f t="shared" si="22"/>
        <v>94.36</v>
      </c>
      <c r="X51" s="3">
        <v>0</v>
      </c>
      <c r="Y51" s="3">
        <f t="shared" si="23"/>
        <v>2</v>
      </c>
      <c r="Z51" s="3">
        <v>2</v>
      </c>
      <c r="AA51" s="3">
        <f t="shared" si="24"/>
        <v>0</v>
      </c>
      <c r="AB51" s="3">
        <f t="shared" si="25"/>
        <v>1</v>
      </c>
      <c r="AC51" s="3" t="s">
        <v>58</v>
      </c>
      <c r="AD51" s="3" t="s">
        <v>29</v>
      </c>
      <c r="AE51">
        <v>0</v>
      </c>
      <c r="AF51">
        <v>0</v>
      </c>
      <c r="AG51">
        <f t="shared" si="26"/>
        <v>0</v>
      </c>
    </row>
    <row r="52" spans="1:33" ht="12.75">
      <c r="A52" s="3">
        <v>17</v>
      </c>
      <c r="B52" s="3">
        <v>1</v>
      </c>
      <c r="C52" s="3">
        <f t="shared" si="18"/>
        <v>2</v>
      </c>
      <c r="D52" s="3">
        <v>2</v>
      </c>
      <c r="E52" s="3"/>
      <c r="F52" s="3" t="s">
        <v>36</v>
      </c>
      <c r="G52" s="3" t="s">
        <v>37</v>
      </c>
      <c r="H52" s="3" t="s">
        <v>38</v>
      </c>
      <c r="I52" s="3">
        <v>186.16224</v>
      </c>
      <c r="J52" s="3">
        <v>1</v>
      </c>
      <c r="K52" s="3">
        <f t="shared" si="19"/>
        <v>186.16</v>
      </c>
      <c r="L52" s="3">
        <v>1</v>
      </c>
      <c r="M52" s="3">
        <f t="shared" si="20"/>
        <v>186.16</v>
      </c>
      <c r="N52" s="3">
        <v>0</v>
      </c>
      <c r="O52" s="3">
        <f t="shared" si="21"/>
        <v>0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f t="shared" si="22"/>
        <v>186.16</v>
      </c>
      <c r="X52" s="3">
        <v>0</v>
      </c>
      <c r="Y52" s="3">
        <f t="shared" si="23"/>
        <v>2</v>
      </c>
      <c r="Z52" s="3">
        <v>2</v>
      </c>
      <c r="AA52" s="3">
        <f t="shared" si="24"/>
        <v>0</v>
      </c>
      <c r="AB52" s="3">
        <f t="shared" si="25"/>
        <v>1</v>
      </c>
      <c r="AC52" s="3" t="s">
        <v>3</v>
      </c>
      <c r="AD52" s="3" t="s">
        <v>38</v>
      </c>
      <c r="AE52">
        <v>0</v>
      </c>
      <c r="AF52">
        <v>0</v>
      </c>
      <c r="AG52">
        <f t="shared" si="26"/>
        <v>0</v>
      </c>
    </row>
    <row r="53" spans="1:33" ht="12.75">
      <c r="A53" s="4">
        <v>17</v>
      </c>
      <c r="B53" s="4">
        <v>1</v>
      </c>
      <c r="C53" s="4">
        <f t="shared" si="18"/>
        <v>3</v>
      </c>
      <c r="D53" s="4">
        <v>3</v>
      </c>
      <c r="E53" s="4"/>
      <c r="F53" s="4" t="s">
        <v>60</v>
      </c>
      <c r="G53" s="4" t="s">
        <v>61</v>
      </c>
      <c r="H53" s="4" t="s">
        <v>62</v>
      </c>
      <c r="I53" s="4">
        <v>0.017608</v>
      </c>
      <c r="J53" s="4">
        <v>7191.81</v>
      </c>
      <c r="K53" s="4">
        <f t="shared" si="19"/>
        <v>126.63</v>
      </c>
      <c r="L53" s="4">
        <v>7191.81</v>
      </c>
      <c r="M53" s="4">
        <f t="shared" si="20"/>
        <v>126.63</v>
      </c>
      <c r="N53" s="4">
        <v>0</v>
      </c>
      <c r="O53" s="4">
        <f t="shared" si="21"/>
        <v>0</v>
      </c>
      <c r="P53" s="4">
        <v>1</v>
      </c>
      <c r="Q53" s="4">
        <v>11.25</v>
      </c>
      <c r="R53" s="4">
        <v>1</v>
      </c>
      <c r="S53" s="4">
        <v>1</v>
      </c>
      <c r="T53" s="4">
        <v>1</v>
      </c>
      <c r="U53" s="4">
        <v>11.25</v>
      </c>
      <c r="V53" s="4">
        <f>ROUND(L53*Q53,2)</f>
        <v>80907.86</v>
      </c>
      <c r="W53" s="4">
        <f t="shared" si="22"/>
        <v>1424.63</v>
      </c>
      <c r="X53" s="4">
        <v>0</v>
      </c>
      <c r="Y53" s="4">
        <f t="shared" si="23"/>
        <v>3</v>
      </c>
      <c r="Z53" s="4">
        <v>3</v>
      </c>
      <c r="AA53" s="4">
        <f t="shared" si="24"/>
        <v>0</v>
      </c>
      <c r="AB53" s="4">
        <f t="shared" si="25"/>
        <v>1</v>
      </c>
      <c r="AC53" s="4" t="s">
        <v>60</v>
      </c>
      <c r="AD53" s="4" t="s">
        <v>62</v>
      </c>
      <c r="AE53">
        <v>0</v>
      </c>
      <c r="AF53">
        <v>0</v>
      </c>
      <c r="AG53">
        <f t="shared" si="26"/>
        <v>0</v>
      </c>
    </row>
    <row r="54" spans="1:33" ht="12.75">
      <c r="A54" s="4">
        <v>17</v>
      </c>
      <c r="B54" s="4">
        <v>1</v>
      </c>
      <c r="C54" s="4">
        <f t="shared" si="18"/>
        <v>3</v>
      </c>
      <c r="D54" s="4">
        <v>3</v>
      </c>
      <c r="E54" s="4"/>
      <c r="F54" s="4" t="s">
        <v>63</v>
      </c>
      <c r="G54" s="4" t="s">
        <v>64</v>
      </c>
      <c r="H54" s="4" t="s">
        <v>62</v>
      </c>
      <c r="I54" s="4">
        <v>0.00048</v>
      </c>
      <c r="J54" s="4">
        <v>17876.91</v>
      </c>
      <c r="K54" s="4">
        <f t="shared" si="19"/>
        <v>8.58</v>
      </c>
      <c r="L54" s="4">
        <v>17876.91</v>
      </c>
      <c r="M54" s="4">
        <f t="shared" si="20"/>
        <v>8.58</v>
      </c>
      <c r="N54" s="4">
        <v>0</v>
      </c>
      <c r="O54" s="4">
        <f t="shared" si="21"/>
        <v>0</v>
      </c>
      <c r="P54" s="4">
        <v>1</v>
      </c>
      <c r="Q54" s="4">
        <v>4.38</v>
      </c>
      <c r="R54" s="4">
        <v>1</v>
      </c>
      <c r="S54" s="4">
        <v>1</v>
      </c>
      <c r="T54" s="4">
        <v>1</v>
      </c>
      <c r="U54" s="4">
        <v>4.38</v>
      </c>
      <c r="V54" s="4">
        <f>ROUND(L54*Q54,2)</f>
        <v>78300.87</v>
      </c>
      <c r="W54" s="4">
        <f t="shared" si="22"/>
        <v>37.58</v>
      </c>
      <c r="X54" s="4">
        <v>0</v>
      </c>
      <c r="Y54" s="4">
        <f t="shared" si="23"/>
        <v>3</v>
      </c>
      <c r="Z54" s="4">
        <v>3</v>
      </c>
      <c r="AA54" s="4">
        <f t="shared" si="24"/>
        <v>0</v>
      </c>
      <c r="AB54" s="4">
        <f t="shared" si="25"/>
        <v>1</v>
      </c>
      <c r="AC54" s="4" t="s">
        <v>63</v>
      </c>
      <c r="AD54" s="4" t="s">
        <v>62</v>
      </c>
      <c r="AE54">
        <v>0</v>
      </c>
      <c r="AF54">
        <v>0</v>
      </c>
      <c r="AG54">
        <f t="shared" si="26"/>
        <v>0</v>
      </c>
    </row>
    <row r="55" spans="1:33" ht="12.75">
      <c r="A55" s="4">
        <v>17</v>
      </c>
      <c r="B55" s="4">
        <v>1</v>
      </c>
      <c r="C55" s="4">
        <f t="shared" si="18"/>
        <v>3</v>
      </c>
      <c r="D55" s="4">
        <v>3</v>
      </c>
      <c r="E55" s="4"/>
      <c r="F55" s="4" t="s">
        <v>65</v>
      </c>
      <c r="G55" s="4" t="s">
        <v>66</v>
      </c>
      <c r="H55" s="4" t="s">
        <v>62</v>
      </c>
      <c r="I55" s="4">
        <v>0.019593</v>
      </c>
      <c r="J55" s="4">
        <v>12654.07</v>
      </c>
      <c r="K55" s="4">
        <f t="shared" si="19"/>
        <v>247.93</v>
      </c>
      <c r="L55" s="4">
        <v>12654.07</v>
      </c>
      <c r="M55" s="4">
        <f t="shared" si="20"/>
        <v>247.93</v>
      </c>
      <c r="N55" s="4">
        <v>0</v>
      </c>
      <c r="O55" s="4">
        <f t="shared" si="21"/>
        <v>0</v>
      </c>
      <c r="P55" s="4">
        <v>1</v>
      </c>
      <c r="Q55" s="4">
        <v>4.16</v>
      </c>
      <c r="R55" s="4">
        <v>1</v>
      </c>
      <c r="S55" s="4">
        <v>1</v>
      </c>
      <c r="T55" s="4">
        <v>1</v>
      </c>
      <c r="U55" s="4">
        <v>4.16</v>
      </c>
      <c r="V55" s="4">
        <f>ROUND(L55*Q55,2)</f>
        <v>52640.93</v>
      </c>
      <c r="W55" s="4">
        <f t="shared" si="22"/>
        <v>1031.39</v>
      </c>
      <c r="X55" s="4">
        <v>0</v>
      </c>
      <c r="Y55" s="4">
        <f t="shared" si="23"/>
        <v>3</v>
      </c>
      <c r="Z55" s="4">
        <v>3</v>
      </c>
      <c r="AA55" s="4">
        <f t="shared" si="24"/>
        <v>0</v>
      </c>
      <c r="AB55" s="4">
        <f t="shared" si="25"/>
        <v>1</v>
      </c>
      <c r="AC55" s="4" t="s">
        <v>65</v>
      </c>
      <c r="AD55" s="4" t="s">
        <v>62</v>
      </c>
      <c r="AE55">
        <v>0</v>
      </c>
      <c r="AF55">
        <v>0</v>
      </c>
      <c r="AG55">
        <f t="shared" si="26"/>
        <v>0</v>
      </c>
    </row>
    <row r="56" spans="1:33" ht="12.75">
      <c r="A56" s="4">
        <v>17</v>
      </c>
      <c r="B56" s="4">
        <v>1</v>
      </c>
      <c r="C56" s="4">
        <f t="shared" si="18"/>
        <v>3</v>
      </c>
      <c r="D56" s="4">
        <v>3</v>
      </c>
      <c r="E56" s="4"/>
      <c r="F56" s="4" t="s">
        <v>67</v>
      </c>
      <c r="G56" s="4" t="s">
        <v>68</v>
      </c>
      <c r="H56" s="4" t="s">
        <v>38</v>
      </c>
      <c r="I56" s="4">
        <v>144.67752</v>
      </c>
      <c r="J56" s="4">
        <v>1</v>
      </c>
      <c r="K56" s="4">
        <f t="shared" si="19"/>
        <v>144.68</v>
      </c>
      <c r="L56" s="4">
        <v>1</v>
      </c>
      <c r="M56" s="4">
        <f t="shared" si="20"/>
        <v>144.68</v>
      </c>
      <c r="N56" s="4">
        <v>0</v>
      </c>
      <c r="O56" s="4">
        <f t="shared" si="21"/>
        <v>0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f t="shared" si="22"/>
        <v>144.68</v>
      </c>
      <c r="X56" s="4">
        <v>0</v>
      </c>
      <c r="Y56" s="4">
        <f t="shared" si="23"/>
        <v>3</v>
      </c>
      <c r="Z56" s="4">
        <v>3</v>
      </c>
      <c r="AA56" s="4">
        <f t="shared" si="24"/>
        <v>0</v>
      </c>
      <c r="AB56" s="4">
        <f t="shared" si="25"/>
        <v>1</v>
      </c>
      <c r="AC56" s="4" t="s">
        <v>3</v>
      </c>
      <c r="AD56" s="4" t="s">
        <v>38</v>
      </c>
      <c r="AE56">
        <v>0</v>
      </c>
      <c r="AF56">
        <v>0</v>
      </c>
      <c r="AG56">
        <f t="shared" si="26"/>
        <v>0</v>
      </c>
    </row>
    <row r="58" spans="1:88" ht="12.75">
      <c r="A58" s="1">
        <v>4</v>
      </c>
      <c r="B58" s="1">
        <v>1</v>
      </c>
      <c r="C58" s="1"/>
      <c r="D58" s="1"/>
      <c r="E58" s="1"/>
      <c r="F58" s="1" t="s">
        <v>69</v>
      </c>
      <c r="G58" s="1" t="s">
        <v>69</v>
      </c>
      <c r="H58" s="1" t="s">
        <v>3</v>
      </c>
      <c r="I58" s="1">
        <v>0</v>
      </c>
      <c r="J58" s="1"/>
      <c r="K58" s="1">
        <v>-1</v>
      </c>
      <c r="L58" s="1"/>
      <c r="M58" s="1"/>
      <c r="N58" s="1"/>
      <c r="O58" s="1"/>
      <c r="P58" s="1"/>
      <c r="Q58" s="1"/>
      <c r="R58" s="1"/>
      <c r="S58" s="1"/>
      <c r="T58" s="1"/>
      <c r="U58" s="1" t="s">
        <v>3</v>
      </c>
      <c r="V58" s="1">
        <v>0</v>
      </c>
      <c r="W58" s="1"/>
      <c r="X58" s="1"/>
      <c r="Y58" s="1"/>
      <c r="Z58" s="1"/>
      <c r="AA58" s="1"/>
      <c r="AB58" s="1" t="s">
        <v>3</v>
      </c>
      <c r="AC58" s="1" t="s">
        <v>3</v>
      </c>
      <c r="AD58" s="1" t="s">
        <v>3</v>
      </c>
      <c r="AE58" s="1" t="s">
        <v>3</v>
      </c>
      <c r="AF58" s="1" t="s">
        <v>3</v>
      </c>
      <c r="AG58" s="1" t="s">
        <v>3</v>
      </c>
      <c r="AH58" s="1"/>
      <c r="AI58" s="1"/>
      <c r="AJ58" s="1"/>
      <c r="AK58" s="1"/>
      <c r="AL58" s="1"/>
      <c r="AM58" s="1"/>
      <c r="AN58" s="1"/>
      <c r="AO58" s="1"/>
      <c r="AP58" s="1" t="s">
        <v>3</v>
      </c>
      <c r="AQ58" s="1" t="s">
        <v>3</v>
      </c>
      <c r="AR58" s="1" t="s">
        <v>3</v>
      </c>
      <c r="AS58" s="1"/>
      <c r="AT58" s="1"/>
      <c r="AU58" s="1"/>
      <c r="AV58" s="1"/>
      <c r="AW58" s="1"/>
      <c r="AX58" s="1"/>
      <c r="AY58" s="1"/>
      <c r="AZ58" s="1" t="s">
        <v>3</v>
      </c>
      <c r="BA58" s="1"/>
      <c r="BB58" s="1" t="s">
        <v>3</v>
      </c>
      <c r="BC58" s="1" t="s">
        <v>3</v>
      </c>
      <c r="BD58" s="1" t="s">
        <v>19</v>
      </c>
      <c r="BE58" s="1" t="s">
        <v>19</v>
      </c>
      <c r="BF58" s="1" t="s">
        <v>20</v>
      </c>
      <c r="BG58" s="1" t="s">
        <v>3</v>
      </c>
      <c r="BH58" s="1" t="s">
        <v>20</v>
      </c>
      <c r="BI58" s="1" t="s">
        <v>19</v>
      </c>
      <c r="BJ58" s="1" t="s">
        <v>3</v>
      </c>
      <c r="BK58" s="1" t="s">
        <v>3</v>
      </c>
      <c r="BL58" s="1" t="s">
        <v>3</v>
      </c>
      <c r="BM58" s="1" t="s">
        <v>3</v>
      </c>
      <c r="BN58" s="1" t="s">
        <v>19</v>
      </c>
      <c r="BO58" s="1" t="s">
        <v>21</v>
      </c>
      <c r="BP58" s="1" t="s">
        <v>22</v>
      </c>
      <c r="BQ58" s="1"/>
      <c r="BR58" s="1"/>
      <c r="BS58" s="1"/>
      <c r="BT58" s="1"/>
      <c r="BU58" s="1"/>
      <c r="BV58" s="1"/>
      <c r="BW58" s="1"/>
      <c r="BX58" s="1"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>
        <v>0</v>
      </c>
    </row>
    <row r="60" spans="1:33" ht="12.75">
      <c r="A60" s="2">
        <v>17</v>
      </c>
      <c r="B60" s="2">
        <v>1</v>
      </c>
      <c r="C60" s="2">
        <f>D60*B60</f>
        <v>1</v>
      </c>
      <c r="D60" s="2">
        <v>1</v>
      </c>
      <c r="E60" s="2"/>
      <c r="F60" s="2" t="s">
        <v>24</v>
      </c>
      <c r="G60" s="2" t="s">
        <v>25</v>
      </c>
      <c r="H60" s="2" t="s">
        <v>26</v>
      </c>
      <c r="I60" s="2">
        <v>207.872916</v>
      </c>
      <c r="J60" s="2">
        <v>0</v>
      </c>
      <c r="K60" s="2">
        <f>ROUND(J60*I60,2)</f>
        <v>0</v>
      </c>
      <c r="L60" s="2">
        <v>0</v>
      </c>
      <c r="M60" s="2">
        <f>ROUND(L60*I60,2)</f>
        <v>0</v>
      </c>
      <c r="N60" s="2">
        <v>0</v>
      </c>
      <c r="O60" s="2">
        <f>ROUND(N60*I60,2)</f>
        <v>0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f>ROUND(L60*T60,2)</f>
        <v>0</v>
      </c>
      <c r="W60" s="2">
        <f>ROUND(V60*I60,2)</f>
        <v>0</v>
      </c>
      <c r="X60" s="2">
        <v>1</v>
      </c>
      <c r="Y60" s="2">
        <f>Z60*B60</f>
        <v>1</v>
      </c>
      <c r="Z60" s="2">
        <v>1</v>
      </c>
      <c r="AA60" s="2">
        <f>ROUND(M60-K60,2)</f>
        <v>0</v>
      </c>
      <c r="AB60" s="2">
        <f>ROUND(IF(J60=0,1,L60/J60),3)</f>
        <v>1</v>
      </c>
      <c r="AC60" s="2" t="s">
        <v>3</v>
      </c>
      <c r="AD60" s="2" t="s">
        <v>26</v>
      </c>
      <c r="AE60">
        <v>0</v>
      </c>
      <c r="AF60">
        <v>0</v>
      </c>
      <c r="AG60">
        <f>AF60*B60</f>
        <v>0</v>
      </c>
    </row>
    <row r="61" spans="1:33" ht="12.75">
      <c r="A61" s="3">
        <v>17</v>
      </c>
      <c r="B61" s="3">
        <v>1</v>
      </c>
      <c r="C61" s="3">
        <f>D61*B61</f>
        <v>2</v>
      </c>
      <c r="D61" s="3">
        <v>2</v>
      </c>
      <c r="E61" s="3"/>
      <c r="F61" s="3" t="s">
        <v>70</v>
      </c>
      <c r="G61" s="3" t="s">
        <v>71</v>
      </c>
      <c r="H61" s="3" t="s">
        <v>29</v>
      </c>
      <c r="I61" s="3">
        <v>36.3</v>
      </c>
      <c r="J61" s="3">
        <v>41.62</v>
      </c>
      <c r="K61" s="3">
        <f>ROUND(J61*I61,2)</f>
        <v>1510.81</v>
      </c>
      <c r="L61" s="3">
        <v>41.62</v>
      </c>
      <c r="M61" s="3">
        <f>ROUND(L61*I61,2)</f>
        <v>1510.81</v>
      </c>
      <c r="N61" s="3">
        <v>0</v>
      </c>
      <c r="O61" s="3">
        <f>ROUND(N61*I61,2)</f>
        <v>0</v>
      </c>
      <c r="P61" s="3">
        <v>1</v>
      </c>
      <c r="Q61" s="3">
        <v>1</v>
      </c>
      <c r="R61" s="3">
        <v>8.48</v>
      </c>
      <c r="S61" s="3">
        <v>17.67</v>
      </c>
      <c r="T61" s="3">
        <v>1</v>
      </c>
      <c r="U61" s="3">
        <v>8.48</v>
      </c>
      <c r="V61" s="3">
        <f>ROUND(L61*R61,2)</f>
        <v>352.94</v>
      </c>
      <c r="W61" s="3">
        <f>ROUND(V61*I61,2)</f>
        <v>12811.72</v>
      </c>
      <c r="X61" s="3">
        <v>0</v>
      </c>
      <c r="Y61" s="3">
        <f>Z61*B61</f>
        <v>2</v>
      </c>
      <c r="Z61" s="3">
        <v>2</v>
      </c>
      <c r="AA61" s="3">
        <f>ROUND(M61-K61,2)</f>
        <v>0</v>
      </c>
      <c r="AB61" s="3">
        <f>ROUND(IF(J61=0,1,L61/J61),3)</f>
        <v>1</v>
      </c>
      <c r="AC61" s="3" t="s">
        <v>70</v>
      </c>
      <c r="AD61" s="3" t="s">
        <v>29</v>
      </c>
      <c r="AE61">
        <v>0</v>
      </c>
      <c r="AF61">
        <v>0</v>
      </c>
      <c r="AG61">
        <f>AF61*B61</f>
        <v>0</v>
      </c>
    </row>
    <row r="62" spans="1:33" ht="12.75">
      <c r="A62" s="3">
        <v>17</v>
      </c>
      <c r="B62" s="3">
        <v>1</v>
      </c>
      <c r="C62" s="3">
        <f>D62*B62</f>
        <v>2</v>
      </c>
      <c r="D62" s="3">
        <v>2</v>
      </c>
      <c r="E62" s="3"/>
      <c r="F62" s="3" t="s">
        <v>72</v>
      </c>
      <c r="G62" s="3" t="s">
        <v>73</v>
      </c>
      <c r="H62" s="3" t="s">
        <v>29</v>
      </c>
      <c r="I62" s="3">
        <v>36.3</v>
      </c>
      <c r="J62" s="3">
        <v>3.16</v>
      </c>
      <c r="K62" s="3">
        <f>ROUND(J62*I62,2)</f>
        <v>114.71</v>
      </c>
      <c r="L62" s="3">
        <v>3.16</v>
      </c>
      <c r="M62" s="3">
        <f>ROUND(L62*I62,2)</f>
        <v>114.71</v>
      </c>
      <c r="N62" s="3">
        <v>0</v>
      </c>
      <c r="O62" s="3">
        <f>ROUND(N62*I62,2)</f>
        <v>0</v>
      </c>
      <c r="P62" s="3">
        <v>1</v>
      </c>
      <c r="Q62" s="3">
        <v>1</v>
      </c>
      <c r="R62" s="3">
        <v>1.52</v>
      </c>
      <c r="S62" s="3">
        <v>17.67</v>
      </c>
      <c r="T62" s="3">
        <v>1</v>
      </c>
      <c r="U62" s="3">
        <v>1.52</v>
      </c>
      <c r="V62" s="3">
        <f>ROUND(L62*R62,2)</f>
        <v>4.8</v>
      </c>
      <c r="W62" s="3">
        <f>ROUND(V62*I62,2)</f>
        <v>174.24</v>
      </c>
      <c r="X62" s="3">
        <v>0</v>
      </c>
      <c r="Y62" s="3">
        <f>Z62*B62</f>
        <v>2</v>
      </c>
      <c r="Z62" s="3">
        <v>2</v>
      </c>
      <c r="AA62" s="3">
        <f>ROUND(M62-K62,2)</f>
        <v>0</v>
      </c>
      <c r="AB62" s="3">
        <f>ROUND(IF(J62=0,1,L62/J62),3)</f>
        <v>1</v>
      </c>
      <c r="AC62" s="3" t="s">
        <v>72</v>
      </c>
      <c r="AD62" s="3" t="s">
        <v>29</v>
      </c>
      <c r="AE62">
        <v>0</v>
      </c>
      <c r="AF62">
        <v>0</v>
      </c>
      <c r="AG62">
        <f>AF62*B62</f>
        <v>0</v>
      </c>
    </row>
    <row r="63" spans="1:33" ht="12.75">
      <c r="A63" s="3">
        <v>17</v>
      </c>
      <c r="B63" s="3">
        <v>1</v>
      </c>
      <c r="C63" s="3">
        <f>D63*B63</f>
        <v>2</v>
      </c>
      <c r="D63" s="3">
        <v>2</v>
      </c>
      <c r="E63" s="3"/>
      <c r="F63" s="3" t="s">
        <v>36</v>
      </c>
      <c r="G63" s="3" t="s">
        <v>37</v>
      </c>
      <c r="H63" s="3" t="s">
        <v>38</v>
      </c>
      <c r="I63" s="3">
        <v>2883.7798</v>
      </c>
      <c r="J63" s="3">
        <v>1</v>
      </c>
      <c r="K63" s="3">
        <f>ROUND(J63*I63,2)</f>
        <v>2883.78</v>
      </c>
      <c r="L63" s="3">
        <v>1</v>
      </c>
      <c r="M63" s="3">
        <f>ROUND(L63*I63,2)</f>
        <v>2883.78</v>
      </c>
      <c r="N63" s="3">
        <v>0</v>
      </c>
      <c r="O63" s="3">
        <f>ROUND(N63*I63,2)</f>
        <v>0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f>ROUND(V63*I63,2)</f>
        <v>2883.78</v>
      </c>
      <c r="X63" s="3">
        <v>0</v>
      </c>
      <c r="Y63" s="3">
        <f>Z63*B63</f>
        <v>2</v>
      </c>
      <c r="Z63" s="3">
        <v>2</v>
      </c>
      <c r="AA63" s="3">
        <f>ROUND(M63-K63,2)</f>
        <v>0</v>
      </c>
      <c r="AB63" s="3">
        <f>ROUND(IF(J63=0,1,L63/J63),3)</f>
        <v>1</v>
      </c>
      <c r="AC63" s="3" t="s">
        <v>3</v>
      </c>
      <c r="AD63" s="3" t="s">
        <v>38</v>
      </c>
      <c r="AE63">
        <v>0</v>
      </c>
      <c r="AF63">
        <v>0</v>
      </c>
      <c r="AG63">
        <f>AF63*B63</f>
        <v>0</v>
      </c>
    </row>
    <row r="64" spans="1:33" ht="12.75">
      <c r="A64" s="4">
        <v>17</v>
      </c>
      <c r="B64" s="4">
        <v>1</v>
      </c>
      <c r="C64" s="4">
        <f>D64*B64</f>
        <v>3</v>
      </c>
      <c r="D64" s="4">
        <v>3</v>
      </c>
      <c r="E64" s="4"/>
      <c r="F64" s="4" t="s">
        <v>74</v>
      </c>
      <c r="G64" s="4" t="s">
        <v>75</v>
      </c>
      <c r="H64" s="4" t="s">
        <v>62</v>
      </c>
      <c r="I64" s="4">
        <v>33.86556</v>
      </c>
      <c r="J64" s="4">
        <v>0</v>
      </c>
      <c r="K64" s="4">
        <f>ROUND(J64*I64,2)</f>
        <v>0</v>
      </c>
      <c r="L64" s="4">
        <v>0</v>
      </c>
      <c r="M64" s="4">
        <f>ROUND(L64*I64,2)</f>
        <v>0</v>
      </c>
      <c r="N64" s="4">
        <v>0</v>
      </c>
      <c r="O64" s="4">
        <f>ROUND(N64*I64,2)</f>
        <v>0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f>ROUND(L64*Q64,2)</f>
        <v>0</v>
      </c>
      <c r="W64" s="4">
        <f>ROUND(V64*I64,2)</f>
        <v>0</v>
      </c>
      <c r="X64" s="4">
        <v>0</v>
      </c>
      <c r="Y64" s="4">
        <f>Z64*B64</f>
        <v>3</v>
      </c>
      <c r="Z64" s="4">
        <v>3</v>
      </c>
      <c r="AA64" s="4">
        <f>ROUND(M64-K64,2)</f>
        <v>0</v>
      </c>
      <c r="AB64" s="4">
        <f>ROUND(IF(J64=0,1,L64/J64),3)</f>
        <v>1</v>
      </c>
      <c r="AC64" s="4" t="s">
        <v>3</v>
      </c>
      <c r="AD64" s="4" t="s">
        <v>62</v>
      </c>
      <c r="AE64">
        <v>0</v>
      </c>
      <c r="AF64">
        <v>0</v>
      </c>
      <c r="AG64">
        <f>AF64*B64</f>
        <v>0</v>
      </c>
    </row>
    <row r="66" spans="1:88" ht="12.75">
      <c r="A66" s="1">
        <v>4</v>
      </c>
      <c r="B66" s="1">
        <v>1</v>
      </c>
      <c r="C66" s="1"/>
      <c r="D66" s="1"/>
      <c r="E66" s="1"/>
      <c r="F66" s="1" t="s">
        <v>76</v>
      </c>
      <c r="G66" s="1" t="s">
        <v>76</v>
      </c>
      <c r="H66" s="1" t="s">
        <v>3</v>
      </c>
      <c r="I66" s="1">
        <v>0</v>
      </c>
      <c r="J66" s="1"/>
      <c r="K66" s="1">
        <v>-1</v>
      </c>
      <c r="L66" s="1"/>
      <c r="M66" s="1"/>
      <c r="N66" s="1"/>
      <c r="O66" s="1"/>
      <c r="P66" s="1"/>
      <c r="Q66" s="1"/>
      <c r="R66" s="1"/>
      <c r="S66" s="1"/>
      <c r="T66" s="1"/>
      <c r="U66" s="1" t="s">
        <v>3</v>
      </c>
      <c r="V66" s="1">
        <v>0</v>
      </c>
      <c r="W66" s="1"/>
      <c r="X66" s="1"/>
      <c r="Y66" s="1"/>
      <c r="Z66" s="1"/>
      <c r="AA66" s="1"/>
      <c r="AB66" s="1" t="s">
        <v>3</v>
      </c>
      <c r="AC66" s="1" t="s">
        <v>3</v>
      </c>
      <c r="AD66" s="1" t="s">
        <v>3</v>
      </c>
      <c r="AE66" s="1" t="s">
        <v>3</v>
      </c>
      <c r="AF66" s="1" t="s">
        <v>3</v>
      </c>
      <c r="AG66" s="1" t="s">
        <v>3</v>
      </c>
      <c r="AH66" s="1"/>
      <c r="AI66" s="1"/>
      <c r="AJ66" s="1"/>
      <c r="AK66" s="1"/>
      <c r="AL66" s="1"/>
      <c r="AM66" s="1"/>
      <c r="AN66" s="1"/>
      <c r="AO66" s="1"/>
      <c r="AP66" s="1" t="s">
        <v>3</v>
      </c>
      <c r="AQ66" s="1" t="s">
        <v>3</v>
      </c>
      <c r="AR66" s="1" t="s">
        <v>3</v>
      </c>
      <c r="AS66" s="1"/>
      <c r="AT66" s="1"/>
      <c r="AU66" s="1"/>
      <c r="AV66" s="1"/>
      <c r="AW66" s="1"/>
      <c r="AX66" s="1"/>
      <c r="AY66" s="1"/>
      <c r="AZ66" s="1" t="s">
        <v>3</v>
      </c>
      <c r="BA66" s="1"/>
      <c r="BB66" s="1" t="s">
        <v>3</v>
      </c>
      <c r="BC66" s="1" t="s">
        <v>3</v>
      </c>
      <c r="BD66" s="1" t="s">
        <v>19</v>
      </c>
      <c r="BE66" s="1" t="s">
        <v>19</v>
      </c>
      <c r="BF66" s="1" t="s">
        <v>20</v>
      </c>
      <c r="BG66" s="1" t="s">
        <v>3</v>
      </c>
      <c r="BH66" s="1" t="s">
        <v>20</v>
      </c>
      <c r="BI66" s="1" t="s">
        <v>19</v>
      </c>
      <c r="BJ66" s="1" t="s">
        <v>3</v>
      </c>
      <c r="BK66" s="1" t="s">
        <v>3</v>
      </c>
      <c r="BL66" s="1" t="s">
        <v>3</v>
      </c>
      <c r="BM66" s="1" t="s">
        <v>3</v>
      </c>
      <c r="BN66" s="1" t="s">
        <v>19</v>
      </c>
      <c r="BO66" s="1" t="s">
        <v>21</v>
      </c>
      <c r="BP66" s="1" t="s">
        <v>22</v>
      </c>
      <c r="BQ66" s="1"/>
      <c r="BR66" s="1"/>
      <c r="BS66" s="1"/>
      <c r="BT66" s="1"/>
      <c r="BU66" s="1"/>
      <c r="BV66" s="1"/>
      <c r="BW66" s="1"/>
      <c r="BX66" s="1"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>
        <v>0</v>
      </c>
    </row>
    <row r="68" spans="1:33" ht="12.75">
      <c r="A68" s="2">
        <v>17</v>
      </c>
      <c r="B68" s="2">
        <v>1</v>
      </c>
      <c r="C68" s="2">
        <f aca="true" t="shared" si="27" ref="C68:C91">D68*B68</f>
        <v>1</v>
      </c>
      <c r="D68" s="2">
        <v>1</v>
      </c>
      <c r="E68" s="2"/>
      <c r="F68" s="2" t="s">
        <v>24</v>
      </c>
      <c r="G68" s="2" t="s">
        <v>25</v>
      </c>
      <c r="H68" s="2" t="s">
        <v>26</v>
      </c>
      <c r="I68" s="2">
        <v>216.191584</v>
      </c>
      <c r="J68" s="2">
        <v>0</v>
      </c>
      <c r="K68" s="2">
        <f aca="true" t="shared" si="28" ref="K68:K91">ROUND(J68*I68,2)</f>
        <v>0</v>
      </c>
      <c r="L68" s="2">
        <v>0</v>
      </c>
      <c r="M68" s="2">
        <f aca="true" t="shared" si="29" ref="M68:M91">ROUND(L68*I68,2)</f>
        <v>0</v>
      </c>
      <c r="N68" s="2">
        <v>0</v>
      </c>
      <c r="O68" s="2">
        <f aca="true" t="shared" si="30" ref="O68:O91">ROUND(N68*I68,2)</f>
        <v>0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f>ROUND(L68*T68,2)</f>
        <v>0</v>
      </c>
      <c r="W68" s="2">
        <f aca="true" t="shared" si="31" ref="W68:W91">ROUND(V68*I68,2)</f>
        <v>0</v>
      </c>
      <c r="X68" s="2">
        <v>1</v>
      </c>
      <c r="Y68" s="2">
        <f aca="true" t="shared" si="32" ref="Y68:Y91">Z68*B68</f>
        <v>1</v>
      </c>
      <c r="Z68" s="2">
        <v>1</v>
      </c>
      <c r="AA68" s="2">
        <f aca="true" t="shared" si="33" ref="AA68:AA91">ROUND(M68-K68,2)</f>
        <v>0</v>
      </c>
      <c r="AB68" s="2">
        <f aca="true" t="shared" si="34" ref="AB68:AB91">ROUND(IF(J68=0,1,L68/J68),3)</f>
        <v>1</v>
      </c>
      <c r="AC68" s="2" t="s">
        <v>3</v>
      </c>
      <c r="AD68" s="2" t="s">
        <v>26</v>
      </c>
      <c r="AE68">
        <v>0</v>
      </c>
      <c r="AF68">
        <v>0</v>
      </c>
      <c r="AG68">
        <f aca="true" t="shared" si="35" ref="AG68:AG91">AF68*B68</f>
        <v>0</v>
      </c>
    </row>
    <row r="69" spans="1:33" ht="12.75">
      <c r="A69" s="3">
        <v>17</v>
      </c>
      <c r="B69" s="3">
        <v>1</v>
      </c>
      <c r="C69" s="3">
        <f t="shared" si="27"/>
        <v>2</v>
      </c>
      <c r="D69" s="3">
        <v>2</v>
      </c>
      <c r="E69" s="3"/>
      <c r="F69" s="3" t="s">
        <v>77</v>
      </c>
      <c r="G69" s="3" t="s">
        <v>78</v>
      </c>
      <c r="H69" s="3" t="s">
        <v>29</v>
      </c>
      <c r="I69" s="3">
        <v>14.898585</v>
      </c>
      <c r="J69" s="3">
        <v>65.26</v>
      </c>
      <c r="K69" s="3">
        <f t="shared" si="28"/>
        <v>972.28</v>
      </c>
      <c r="L69" s="3">
        <v>65.26</v>
      </c>
      <c r="M69" s="3">
        <f t="shared" si="29"/>
        <v>972.28</v>
      </c>
      <c r="N69" s="3">
        <v>0</v>
      </c>
      <c r="O69" s="3">
        <f t="shared" si="30"/>
        <v>0</v>
      </c>
      <c r="P69" s="3">
        <v>1</v>
      </c>
      <c r="Q69" s="3">
        <v>1</v>
      </c>
      <c r="R69" s="3">
        <v>8.1</v>
      </c>
      <c r="S69" s="3">
        <v>17.67</v>
      </c>
      <c r="T69" s="3">
        <v>1</v>
      </c>
      <c r="U69" s="3">
        <v>8.1</v>
      </c>
      <c r="V69" s="3">
        <f aca="true" t="shared" si="36" ref="V69:V83">ROUND(L69*R69,2)</f>
        <v>528.61</v>
      </c>
      <c r="W69" s="3">
        <f t="shared" si="31"/>
        <v>7875.54</v>
      </c>
      <c r="X69" s="3">
        <v>0</v>
      </c>
      <c r="Y69" s="3">
        <f t="shared" si="32"/>
        <v>2</v>
      </c>
      <c r="Z69" s="3">
        <v>2</v>
      </c>
      <c r="AA69" s="3">
        <f t="shared" si="33"/>
        <v>0</v>
      </c>
      <c r="AB69" s="3">
        <f t="shared" si="34"/>
        <v>1</v>
      </c>
      <c r="AC69" s="3" t="s">
        <v>77</v>
      </c>
      <c r="AD69" s="3" t="s">
        <v>29</v>
      </c>
      <c r="AE69">
        <v>0</v>
      </c>
      <c r="AF69">
        <v>0</v>
      </c>
      <c r="AG69">
        <f t="shared" si="35"/>
        <v>0</v>
      </c>
    </row>
    <row r="70" spans="1:33" ht="12.75">
      <c r="A70" s="3">
        <v>17</v>
      </c>
      <c r="B70" s="3">
        <v>1</v>
      </c>
      <c r="C70" s="3">
        <f t="shared" si="27"/>
        <v>2</v>
      </c>
      <c r="D70" s="3">
        <v>2</v>
      </c>
      <c r="E70" s="3"/>
      <c r="F70" s="3" t="s">
        <v>46</v>
      </c>
      <c r="G70" s="3" t="s">
        <v>47</v>
      </c>
      <c r="H70" s="3" t="s">
        <v>29</v>
      </c>
      <c r="I70" s="3">
        <v>7.828735</v>
      </c>
      <c r="J70" s="3">
        <v>95.06</v>
      </c>
      <c r="K70" s="3">
        <f t="shared" si="28"/>
        <v>744.2</v>
      </c>
      <c r="L70" s="3">
        <v>95.06</v>
      </c>
      <c r="M70" s="3">
        <f t="shared" si="29"/>
        <v>744.2</v>
      </c>
      <c r="N70" s="3">
        <v>0</v>
      </c>
      <c r="O70" s="3">
        <f t="shared" si="30"/>
        <v>0</v>
      </c>
      <c r="P70" s="3">
        <v>1</v>
      </c>
      <c r="Q70" s="3">
        <v>1</v>
      </c>
      <c r="R70" s="3">
        <v>7.48</v>
      </c>
      <c r="S70" s="3">
        <v>17.67</v>
      </c>
      <c r="T70" s="3">
        <v>1</v>
      </c>
      <c r="U70" s="3">
        <v>7.48</v>
      </c>
      <c r="V70" s="3">
        <f t="shared" si="36"/>
        <v>711.05</v>
      </c>
      <c r="W70" s="3">
        <f t="shared" si="31"/>
        <v>5566.62</v>
      </c>
      <c r="X70" s="3">
        <v>0</v>
      </c>
      <c r="Y70" s="3">
        <f t="shared" si="32"/>
        <v>2</v>
      </c>
      <c r="Z70" s="3">
        <v>2</v>
      </c>
      <c r="AA70" s="3">
        <f t="shared" si="33"/>
        <v>0</v>
      </c>
      <c r="AB70" s="3">
        <f t="shared" si="34"/>
        <v>1</v>
      </c>
      <c r="AC70" s="3" t="s">
        <v>46</v>
      </c>
      <c r="AD70" s="3" t="s">
        <v>29</v>
      </c>
      <c r="AE70">
        <v>0</v>
      </c>
      <c r="AF70">
        <v>0</v>
      </c>
      <c r="AG70">
        <f t="shared" si="35"/>
        <v>0</v>
      </c>
    </row>
    <row r="71" spans="1:33" ht="12.75">
      <c r="A71" s="3">
        <v>17</v>
      </c>
      <c r="B71" s="3">
        <v>1</v>
      </c>
      <c r="C71" s="3">
        <f t="shared" si="27"/>
        <v>2</v>
      </c>
      <c r="D71" s="3">
        <v>2</v>
      </c>
      <c r="E71" s="3"/>
      <c r="F71" s="3" t="s">
        <v>79</v>
      </c>
      <c r="G71" s="3" t="s">
        <v>80</v>
      </c>
      <c r="H71" s="3" t="s">
        <v>29</v>
      </c>
      <c r="I71" s="3">
        <v>7.519275</v>
      </c>
      <c r="J71" s="3">
        <v>60.77</v>
      </c>
      <c r="K71" s="3">
        <f t="shared" si="28"/>
        <v>456.95</v>
      </c>
      <c r="L71" s="3">
        <v>60.77</v>
      </c>
      <c r="M71" s="3">
        <f t="shared" si="29"/>
        <v>456.95</v>
      </c>
      <c r="N71" s="3">
        <v>0</v>
      </c>
      <c r="O71" s="3">
        <f t="shared" si="30"/>
        <v>0</v>
      </c>
      <c r="P71" s="3">
        <v>1</v>
      </c>
      <c r="Q71" s="3">
        <v>1</v>
      </c>
      <c r="R71" s="3">
        <v>9.25</v>
      </c>
      <c r="S71" s="3">
        <v>17.67</v>
      </c>
      <c r="T71" s="3">
        <v>1</v>
      </c>
      <c r="U71" s="3">
        <v>9.25</v>
      </c>
      <c r="V71" s="3">
        <f t="shared" si="36"/>
        <v>562.12</v>
      </c>
      <c r="W71" s="3">
        <f t="shared" si="31"/>
        <v>4226.73</v>
      </c>
      <c r="X71" s="3">
        <v>0</v>
      </c>
      <c r="Y71" s="3">
        <f t="shared" si="32"/>
        <v>2</v>
      </c>
      <c r="Z71" s="3">
        <v>2</v>
      </c>
      <c r="AA71" s="3">
        <f t="shared" si="33"/>
        <v>0</v>
      </c>
      <c r="AB71" s="3">
        <f t="shared" si="34"/>
        <v>1</v>
      </c>
      <c r="AC71" s="3" t="s">
        <v>79</v>
      </c>
      <c r="AD71" s="3" t="s">
        <v>29</v>
      </c>
      <c r="AE71">
        <v>0</v>
      </c>
      <c r="AF71">
        <v>0</v>
      </c>
      <c r="AG71">
        <f t="shared" si="35"/>
        <v>0</v>
      </c>
    </row>
    <row r="72" spans="1:33" ht="12.75">
      <c r="A72" s="3">
        <v>17</v>
      </c>
      <c r="B72" s="3">
        <v>1</v>
      </c>
      <c r="C72" s="3">
        <f t="shared" si="27"/>
        <v>2</v>
      </c>
      <c r="D72" s="3">
        <v>2</v>
      </c>
      <c r="E72" s="3"/>
      <c r="F72" s="3" t="s">
        <v>27</v>
      </c>
      <c r="G72" s="3" t="s">
        <v>28</v>
      </c>
      <c r="H72" s="3" t="s">
        <v>29</v>
      </c>
      <c r="I72" s="3">
        <v>3.120499</v>
      </c>
      <c r="J72" s="3">
        <v>116.89</v>
      </c>
      <c r="K72" s="3">
        <f t="shared" si="28"/>
        <v>364.76</v>
      </c>
      <c r="L72" s="3">
        <v>116.89</v>
      </c>
      <c r="M72" s="3">
        <f t="shared" si="29"/>
        <v>364.76</v>
      </c>
      <c r="N72" s="3">
        <v>0</v>
      </c>
      <c r="O72" s="3">
        <f t="shared" si="30"/>
        <v>0</v>
      </c>
      <c r="P72" s="3">
        <v>1</v>
      </c>
      <c r="Q72" s="3">
        <v>1</v>
      </c>
      <c r="R72" s="3">
        <v>7.94</v>
      </c>
      <c r="S72" s="3">
        <v>17.67</v>
      </c>
      <c r="T72" s="3">
        <v>1</v>
      </c>
      <c r="U72" s="3">
        <v>7.94</v>
      </c>
      <c r="V72" s="3">
        <f t="shared" si="36"/>
        <v>928.11</v>
      </c>
      <c r="W72" s="3">
        <f t="shared" si="31"/>
        <v>2896.17</v>
      </c>
      <c r="X72" s="3">
        <v>0</v>
      </c>
      <c r="Y72" s="3">
        <f t="shared" si="32"/>
        <v>2</v>
      </c>
      <c r="Z72" s="3">
        <v>2</v>
      </c>
      <c r="AA72" s="3">
        <f t="shared" si="33"/>
        <v>0</v>
      </c>
      <c r="AB72" s="3">
        <f t="shared" si="34"/>
        <v>1</v>
      </c>
      <c r="AC72" s="3" t="s">
        <v>27</v>
      </c>
      <c r="AD72" s="3" t="s">
        <v>29</v>
      </c>
      <c r="AE72">
        <v>0</v>
      </c>
      <c r="AF72">
        <v>0</v>
      </c>
      <c r="AG72">
        <f t="shared" si="35"/>
        <v>0</v>
      </c>
    </row>
    <row r="73" spans="1:33" ht="12.75">
      <c r="A73" s="3">
        <v>17</v>
      </c>
      <c r="B73" s="3">
        <v>1</v>
      </c>
      <c r="C73" s="3">
        <f t="shared" si="27"/>
        <v>2</v>
      </c>
      <c r="D73" s="3">
        <v>2</v>
      </c>
      <c r="E73" s="3"/>
      <c r="F73" s="3" t="s">
        <v>81</v>
      </c>
      <c r="G73" s="3" t="s">
        <v>82</v>
      </c>
      <c r="H73" s="3" t="s">
        <v>29</v>
      </c>
      <c r="I73" s="3">
        <v>9.399094</v>
      </c>
      <c r="J73" s="3">
        <v>106.74</v>
      </c>
      <c r="K73" s="3">
        <f t="shared" si="28"/>
        <v>1003.26</v>
      </c>
      <c r="L73" s="3">
        <v>106.74</v>
      </c>
      <c r="M73" s="3">
        <f t="shared" si="29"/>
        <v>1003.26</v>
      </c>
      <c r="N73" s="3">
        <v>0</v>
      </c>
      <c r="O73" s="3">
        <f t="shared" si="30"/>
        <v>0</v>
      </c>
      <c r="P73" s="3">
        <v>1</v>
      </c>
      <c r="Q73" s="3">
        <v>1</v>
      </c>
      <c r="R73" s="3">
        <v>8.56</v>
      </c>
      <c r="S73" s="3">
        <v>17.67</v>
      </c>
      <c r="T73" s="3">
        <v>1</v>
      </c>
      <c r="U73" s="3">
        <v>8.56</v>
      </c>
      <c r="V73" s="3">
        <f t="shared" si="36"/>
        <v>913.69</v>
      </c>
      <c r="W73" s="3">
        <f t="shared" si="31"/>
        <v>8587.86</v>
      </c>
      <c r="X73" s="3">
        <v>0</v>
      </c>
      <c r="Y73" s="3">
        <f t="shared" si="32"/>
        <v>2</v>
      </c>
      <c r="Z73" s="3">
        <v>2</v>
      </c>
      <c r="AA73" s="3">
        <f t="shared" si="33"/>
        <v>0</v>
      </c>
      <c r="AB73" s="3">
        <f t="shared" si="34"/>
        <v>1</v>
      </c>
      <c r="AC73" s="3" t="s">
        <v>81</v>
      </c>
      <c r="AD73" s="3" t="s">
        <v>29</v>
      </c>
      <c r="AE73">
        <v>0</v>
      </c>
      <c r="AF73">
        <v>0</v>
      </c>
      <c r="AG73">
        <f t="shared" si="35"/>
        <v>0</v>
      </c>
    </row>
    <row r="74" spans="1:33" ht="12.75">
      <c r="A74" s="3">
        <v>17</v>
      </c>
      <c r="B74" s="3">
        <v>1</v>
      </c>
      <c r="C74" s="3">
        <f t="shared" si="27"/>
        <v>2</v>
      </c>
      <c r="D74" s="3">
        <v>2</v>
      </c>
      <c r="E74" s="3"/>
      <c r="F74" s="3" t="s">
        <v>83</v>
      </c>
      <c r="G74" s="3" t="s">
        <v>84</v>
      </c>
      <c r="H74" s="3" t="s">
        <v>29</v>
      </c>
      <c r="I74" s="3">
        <v>3.120499</v>
      </c>
      <c r="J74" s="3">
        <v>62.97</v>
      </c>
      <c r="K74" s="3">
        <f t="shared" si="28"/>
        <v>196.5</v>
      </c>
      <c r="L74" s="3">
        <v>62.97</v>
      </c>
      <c r="M74" s="3">
        <f t="shared" si="29"/>
        <v>196.5</v>
      </c>
      <c r="N74" s="3">
        <v>0</v>
      </c>
      <c r="O74" s="3">
        <f t="shared" si="30"/>
        <v>0</v>
      </c>
      <c r="P74" s="3">
        <v>1</v>
      </c>
      <c r="Q74" s="3">
        <v>1</v>
      </c>
      <c r="R74" s="3">
        <v>5.14</v>
      </c>
      <c r="S74" s="3">
        <v>17.67</v>
      </c>
      <c r="T74" s="3">
        <v>1</v>
      </c>
      <c r="U74" s="3">
        <v>5.14</v>
      </c>
      <c r="V74" s="3">
        <f t="shared" si="36"/>
        <v>323.67</v>
      </c>
      <c r="W74" s="3">
        <f t="shared" si="31"/>
        <v>1010.01</v>
      </c>
      <c r="X74" s="3">
        <v>0</v>
      </c>
      <c r="Y74" s="3">
        <f t="shared" si="32"/>
        <v>2</v>
      </c>
      <c r="Z74" s="3">
        <v>2</v>
      </c>
      <c r="AA74" s="3">
        <f t="shared" si="33"/>
        <v>0</v>
      </c>
      <c r="AB74" s="3">
        <f t="shared" si="34"/>
        <v>1</v>
      </c>
      <c r="AC74" s="3" t="s">
        <v>83</v>
      </c>
      <c r="AD74" s="3" t="s">
        <v>29</v>
      </c>
      <c r="AE74">
        <v>0</v>
      </c>
      <c r="AF74">
        <v>0</v>
      </c>
      <c r="AG74">
        <f t="shared" si="35"/>
        <v>0</v>
      </c>
    </row>
    <row r="75" spans="1:33" ht="12.75">
      <c r="A75" s="3">
        <v>17</v>
      </c>
      <c r="B75" s="3">
        <v>1</v>
      </c>
      <c r="C75" s="3">
        <f t="shared" si="27"/>
        <v>2</v>
      </c>
      <c r="D75" s="3">
        <v>2</v>
      </c>
      <c r="E75" s="3"/>
      <c r="F75" s="3" t="s">
        <v>30</v>
      </c>
      <c r="G75" s="3" t="s">
        <v>31</v>
      </c>
      <c r="H75" s="3" t="s">
        <v>29</v>
      </c>
      <c r="I75" s="3">
        <v>7.519275</v>
      </c>
      <c r="J75" s="3">
        <v>148.89</v>
      </c>
      <c r="K75" s="3">
        <f t="shared" si="28"/>
        <v>1119.54</v>
      </c>
      <c r="L75" s="3">
        <v>148.89</v>
      </c>
      <c r="M75" s="3">
        <f t="shared" si="29"/>
        <v>1119.54</v>
      </c>
      <c r="N75" s="3">
        <v>0</v>
      </c>
      <c r="O75" s="3">
        <f t="shared" si="30"/>
        <v>0</v>
      </c>
      <c r="P75" s="3">
        <v>1</v>
      </c>
      <c r="Q75" s="3">
        <v>1</v>
      </c>
      <c r="R75" s="3">
        <v>5.98</v>
      </c>
      <c r="S75" s="3">
        <v>17.67</v>
      </c>
      <c r="T75" s="3">
        <v>1</v>
      </c>
      <c r="U75" s="3">
        <v>5.98</v>
      </c>
      <c r="V75" s="3">
        <f t="shared" si="36"/>
        <v>890.36</v>
      </c>
      <c r="W75" s="3">
        <f t="shared" si="31"/>
        <v>6694.86</v>
      </c>
      <c r="X75" s="3">
        <v>0</v>
      </c>
      <c r="Y75" s="3">
        <f t="shared" si="32"/>
        <v>2</v>
      </c>
      <c r="Z75" s="3">
        <v>2</v>
      </c>
      <c r="AA75" s="3">
        <f t="shared" si="33"/>
        <v>0</v>
      </c>
      <c r="AB75" s="3">
        <f t="shared" si="34"/>
        <v>1</v>
      </c>
      <c r="AC75" s="3" t="s">
        <v>30</v>
      </c>
      <c r="AD75" s="3" t="s">
        <v>29</v>
      </c>
      <c r="AE75">
        <v>0</v>
      </c>
      <c r="AF75">
        <v>0</v>
      </c>
      <c r="AG75">
        <f t="shared" si="35"/>
        <v>0</v>
      </c>
    </row>
    <row r="76" spans="1:33" ht="12.75">
      <c r="A76" s="3">
        <v>17</v>
      </c>
      <c r="B76" s="3">
        <v>1</v>
      </c>
      <c r="C76" s="3">
        <f t="shared" si="27"/>
        <v>2</v>
      </c>
      <c r="D76" s="3">
        <v>2</v>
      </c>
      <c r="E76" s="3"/>
      <c r="F76" s="3" t="s">
        <v>85</v>
      </c>
      <c r="G76" s="3" t="s">
        <v>86</v>
      </c>
      <c r="H76" s="3" t="s">
        <v>29</v>
      </c>
      <c r="I76" s="3">
        <v>2.932517</v>
      </c>
      <c r="J76" s="3">
        <v>140.58</v>
      </c>
      <c r="K76" s="3">
        <f t="shared" si="28"/>
        <v>412.25</v>
      </c>
      <c r="L76" s="3">
        <v>140.58</v>
      </c>
      <c r="M76" s="3">
        <f t="shared" si="29"/>
        <v>412.25</v>
      </c>
      <c r="N76" s="3">
        <v>0</v>
      </c>
      <c r="O76" s="3">
        <f t="shared" si="30"/>
        <v>0</v>
      </c>
      <c r="P76" s="3">
        <v>1</v>
      </c>
      <c r="Q76" s="3">
        <v>1</v>
      </c>
      <c r="R76" s="3">
        <v>10.7</v>
      </c>
      <c r="S76" s="3">
        <v>17.67</v>
      </c>
      <c r="T76" s="3">
        <v>1</v>
      </c>
      <c r="U76" s="3">
        <v>10.7</v>
      </c>
      <c r="V76" s="3">
        <f t="shared" si="36"/>
        <v>1504.21</v>
      </c>
      <c r="W76" s="3">
        <f t="shared" si="31"/>
        <v>4411.12</v>
      </c>
      <c r="X76" s="3">
        <v>0</v>
      </c>
      <c r="Y76" s="3">
        <f t="shared" si="32"/>
        <v>2</v>
      </c>
      <c r="Z76" s="3">
        <v>2</v>
      </c>
      <c r="AA76" s="3">
        <f t="shared" si="33"/>
        <v>0</v>
      </c>
      <c r="AB76" s="3">
        <f t="shared" si="34"/>
        <v>1</v>
      </c>
      <c r="AC76" s="3" t="s">
        <v>85</v>
      </c>
      <c r="AD76" s="3" t="s">
        <v>29</v>
      </c>
      <c r="AE76">
        <v>0</v>
      </c>
      <c r="AF76">
        <v>0</v>
      </c>
      <c r="AG76">
        <f t="shared" si="35"/>
        <v>0</v>
      </c>
    </row>
    <row r="77" spans="1:33" ht="12.75">
      <c r="A77" s="3">
        <v>17</v>
      </c>
      <c r="B77" s="3">
        <v>1</v>
      </c>
      <c r="C77" s="3">
        <f t="shared" si="27"/>
        <v>2</v>
      </c>
      <c r="D77" s="3">
        <v>2</v>
      </c>
      <c r="E77" s="3"/>
      <c r="F77" s="3" t="s">
        <v>87</v>
      </c>
      <c r="G77" s="3" t="s">
        <v>88</v>
      </c>
      <c r="H77" s="3" t="s">
        <v>29</v>
      </c>
      <c r="I77" s="3">
        <v>7.519275</v>
      </c>
      <c r="J77" s="3">
        <v>249.15</v>
      </c>
      <c r="K77" s="3">
        <f t="shared" si="28"/>
        <v>1873.43</v>
      </c>
      <c r="L77" s="3">
        <v>249.15</v>
      </c>
      <c r="M77" s="3">
        <f t="shared" si="29"/>
        <v>1873.43</v>
      </c>
      <c r="N77" s="3">
        <v>0</v>
      </c>
      <c r="O77" s="3">
        <f t="shared" si="30"/>
        <v>0</v>
      </c>
      <c r="P77" s="3">
        <v>1</v>
      </c>
      <c r="Q77" s="3">
        <v>1</v>
      </c>
      <c r="R77" s="3">
        <v>10.19</v>
      </c>
      <c r="S77" s="3">
        <v>17.67</v>
      </c>
      <c r="T77" s="3">
        <v>1</v>
      </c>
      <c r="U77" s="3">
        <v>10.19</v>
      </c>
      <c r="V77" s="3">
        <f t="shared" si="36"/>
        <v>2538.84</v>
      </c>
      <c r="W77" s="3">
        <f t="shared" si="31"/>
        <v>19090.24</v>
      </c>
      <c r="X77" s="3">
        <v>0</v>
      </c>
      <c r="Y77" s="3">
        <f t="shared" si="32"/>
        <v>2</v>
      </c>
      <c r="Z77" s="3">
        <v>2</v>
      </c>
      <c r="AA77" s="3">
        <f t="shared" si="33"/>
        <v>0</v>
      </c>
      <c r="AB77" s="3">
        <f t="shared" si="34"/>
        <v>1</v>
      </c>
      <c r="AC77" s="3" t="s">
        <v>87</v>
      </c>
      <c r="AD77" s="3" t="s">
        <v>29</v>
      </c>
      <c r="AE77">
        <v>0</v>
      </c>
      <c r="AF77">
        <v>0</v>
      </c>
      <c r="AG77">
        <f t="shared" si="35"/>
        <v>0</v>
      </c>
    </row>
    <row r="78" spans="1:33" ht="12.75">
      <c r="A78" s="3">
        <v>17</v>
      </c>
      <c r="B78" s="3">
        <v>1</v>
      </c>
      <c r="C78" s="3">
        <f t="shared" si="27"/>
        <v>2</v>
      </c>
      <c r="D78" s="3">
        <v>2</v>
      </c>
      <c r="E78" s="3"/>
      <c r="F78" s="3" t="s">
        <v>89</v>
      </c>
      <c r="G78" s="3" t="s">
        <v>90</v>
      </c>
      <c r="H78" s="3" t="s">
        <v>29</v>
      </c>
      <c r="I78" s="3">
        <v>20.997575</v>
      </c>
      <c r="J78" s="3">
        <v>84.82</v>
      </c>
      <c r="K78" s="3">
        <f t="shared" si="28"/>
        <v>1781.01</v>
      </c>
      <c r="L78" s="3">
        <v>84.82</v>
      </c>
      <c r="M78" s="3">
        <f t="shared" si="29"/>
        <v>1781.01</v>
      </c>
      <c r="N78" s="3">
        <v>0</v>
      </c>
      <c r="O78" s="3">
        <f t="shared" si="30"/>
        <v>0</v>
      </c>
      <c r="P78" s="3">
        <v>1</v>
      </c>
      <c r="Q78" s="3">
        <v>1</v>
      </c>
      <c r="R78" s="3">
        <v>11.35</v>
      </c>
      <c r="S78" s="3">
        <v>17.67</v>
      </c>
      <c r="T78" s="3">
        <v>1</v>
      </c>
      <c r="U78" s="3">
        <v>11.35</v>
      </c>
      <c r="V78" s="3">
        <f t="shared" si="36"/>
        <v>962.71</v>
      </c>
      <c r="W78" s="3">
        <f t="shared" si="31"/>
        <v>20214.58</v>
      </c>
      <c r="X78" s="3">
        <v>0</v>
      </c>
      <c r="Y78" s="3">
        <f t="shared" si="32"/>
        <v>2</v>
      </c>
      <c r="Z78" s="3">
        <v>2</v>
      </c>
      <c r="AA78" s="3">
        <f t="shared" si="33"/>
        <v>0</v>
      </c>
      <c r="AB78" s="3">
        <f t="shared" si="34"/>
        <v>1</v>
      </c>
      <c r="AC78" s="3" t="s">
        <v>89</v>
      </c>
      <c r="AD78" s="3" t="s">
        <v>29</v>
      </c>
      <c r="AE78">
        <v>0</v>
      </c>
      <c r="AF78">
        <v>0</v>
      </c>
      <c r="AG78">
        <f t="shared" si="35"/>
        <v>0</v>
      </c>
    </row>
    <row r="79" spans="1:33" ht="12.75">
      <c r="A79" s="3">
        <v>17</v>
      </c>
      <c r="B79" s="3">
        <v>1</v>
      </c>
      <c r="C79" s="3">
        <f t="shared" si="27"/>
        <v>2</v>
      </c>
      <c r="D79" s="3">
        <v>2</v>
      </c>
      <c r="E79" s="3"/>
      <c r="F79" s="3" t="s">
        <v>91</v>
      </c>
      <c r="G79" s="3" t="s">
        <v>92</v>
      </c>
      <c r="H79" s="3" t="s">
        <v>29</v>
      </c>
      <c r="I79" s="3">
        <v>27.445354</v>
      </c>
      <c r="J79" s="3">
        <v>119.77</v>
      </c>
      <c r="K79" s="3">
        <f t="shared" si="28"/>
        <v>3287.13</v>
      </c>
      <c r="L79" s="3">
        <v>119.77</v>
      </c>
      <c r="M79" s="3">
        <f t="shared" si="29"/>
        <v>3287.13</v>
      </c>
      <c r="N79" s="3">
        <v>0</v>
      </c>
      <c r="O79" s="3">
        <f t="shared" si="30"/>
        <v>0</v>
      </c>
      <c r="P79" s="3">
        <v>1</v>
      </c>
      <c r="Q79" s="3">
        <v>1</v>
      </c>
      <c r="R79" s="3">
        <v>12.14</v>
      </c>
      <c r="S79" s="3">
        <v>17.67</v>
      </c>
      <c r="T79" s="3">
        <v>1</v>
      </c>
      <c r="U79" s="3">
        <v>12.14</v>
      </c>
      <c r="V79" s="3">
        <f t="shared" si="36"/>
        <v>1454.01</v>
      </c>
      <c r="W79" s="3">
        <f t="shared" si="31"/>
        <v>39905.82</v>
      </c>
      <c r="X79" s="3">
        <v>0</v>
      </c>
      <c r="Y79" s="3">
        <f t="shared" si="32"/>
        <v>2</v>
      </c>
      <c r="Z79" s="3">
        <v>2</v>
      </c>
      <c r="AA79" s="3">
        <f t="shared" si="33"/>
        <v>0</v>
      </c>
      <c r="AB79" s="3">
        <f t="shared" si="34"/>
        <v>1</v>
      </c>
      <c r="AC79" s="3" t="s">
        <v>91</v>
      </c>
      <c r="AD79" s="3" t="s">
        <v>29</v>
      </c>
      <c r="AE79">
        <v>0</v>
      </c>
      <c r="AF79">
        <v>0</v>
      </c>
      <c r="AG79">
        <f t="shared" si="35"/>
        <v>0</v>
      </c>
    </row>
    <row r="80" spans="1:33" ht="12.75">
      <c r="A80" s="3">
        <v>17</v>
      </c>
      <c r="B80" s="3">
        <v>1</v>
      </c>
      <c r="C80" s="3">
        <f t="shared" si="27"/>
        <v>2</v>
      </c>
      <c r="D80" s="3">
        <v>2</v>
      </c>
      <c r="E80" s="3"/>
      <c r="F80" s="3" t="s">
        <v>93</v>
      </c>
      <c r="G80" s="3" t="s">
        <v>94</v>
      </c>
      <c r="H80" s="3" t="s">
        <v>29</v>
      </c>
      <c r="I80" s="3">
        <v>9.399094</v>
      </c>
      <c r="J80" s="3">
        <v>124.6</v>
      </c>
      <c r="K80" s="3">
        <f t="shared" si="28"/>
        <v>1171.13</v>
      </c>
      <c r="L80" s="3">
        <v>124.6</v>
      </c>
      <c r="M80" s="3">
        <f t="shared" si="29"/>
        <v>1171.13</v>
      </c>
      <c r="N80" s="3">
        <v>0</v>
      </c>
      <c r="O80" s="3">
        <f t="shared" si="30"/>
        <v>0</v>
      </c>
      <c r="P80" s="3">
        <v>1</v>
      </c>
      <c r="Q80" s="3">
        <v>1</v>
      </c>
      <c r="R80" s="3">
        <v>7.28</v>
      </c>
      <c r="S80" s="3">
        <v>17.67</v>
      </c>
      <c r="T80" s="3">
        <v>1</v>
      </c>
      <c r="U80" s="3">
        <v>7.28</v>
      </c>
      <c r="V80" s="3">
        <f t="shared" si="36"/>
        <v>907.09</v>
      </c>
      <c r="W80" s="3">
        <f t="shared" si="31"/>
        <v>8525.82</v>
      </c>
      <c r="X80" s="3">
        <v>0</v>
      </c>
      <c r="Y80" s="3">
        <f t="shared" si="32"/>
        <v>2</v>
      </c>
      <c r="Z80" s="3">
        <v>2</v>
      </c>
      <c r="AA80" s="3">
        <f t="shared" si="33"/>
        <v>0</v>
      </c>
      <c r="AB80" s="3">
        <f t="shared" si="34"/>
        <v>1</v>
      </c>
      <c r="AC80" s="3" t="s">
        <v>93</v>
      </c>
      <c r="AD80" s="3" t="s">
        <v>29</v>
      </c>
      <c r="AE80">
        <v>0</v>
      </c>
      <c r="AF80">
        <v>0</v>
      </c>
      <c r="AG80">
        <f t="shared" si="35"/>
        <v>0</v>
      </c>
    </row>
    <row r="81" spans="1:33" ht="12.75">
      <c r="A81" s="3">
        <v>17</v>
      </c>
      <c r="B81" s="3">
        <v>1</v>
      </c>
      <c r="C81" s="3">
        <f t="shared" si="27"/>
        <v>2</v>
      </c>
      <c r="D81" s="3">
        <v>2</v>
      </c>
      <c r="E81" s="3"/>
      <c r="F81" s="3" t="s">
        <v>34</v>
      </c>
      <c r="G81" s="3" t="s">
        <v>35</v>
      </c>
      <c r="H81" s="3" t="s">
        <v>29</v>
      </c>
      <c r="I81" s="3">
        <v>6.278595</v>
      </c>
      <c r="J81" s="3">
        <v>125.13</v>
      </c>
      <c r="K81" s="3">
        <f t="shared" si="28"/>
        <v>785.64</v>
      </c>
      <c r="L81" s="3">
        <v>125.13</v>
      </c>
      <c r="M81" s="3">
        <f t="shared" si="29"/>
        <v>785.64</v>
      </c>
      <c r="N81" s="3">
        <v>0</v>
      </c>
      <c r="O81" s="3">
        <f t="shared" si="30"/>
        <v>0</v>
      </c>
      <c r="P81" s="3">
        <v>1</v>
      </c>
      <c r="Q81" s="3">
        <v>1</v>
      </c>
      <c r="R81" s="3">
        <v>9.1</v>
      </c>
      <c r="S81" s="3">
        <v>17.67</v>
      </c>
      <c r="T81" s="3">
        <v>1</v>
      </c>
      <c r="U81" s="3">
        <v>9.1</v>
      </c>
      <c r="V81" s="3">
        <f t="shared" si="36"/>
        <v>1138.68</v>
      </c>
      <c r="W81" s="3">
        <f t="shared" si="31"/>
        <v>7149.31</v>
      </c>
      <c r="X81" s="3">
        <v>0</v>
      </c>
      <c r="Y81" s="3">
        <f t="shared" si="32"/>
        <v>2</v>
      </c>
      <c r="Z81" s="3">
        <v>2</v>
      </c>
      <c r="AA81" s="3">
        <f t="shared" si="33"/>
        <v>0</v>
      </c>
      <c r="AB81" s="3">
        <f t="shared" si="34"/>
        <v>1</v>
      </c>
      <c r="AC81" s="3" t="s">
        <v>34</v>
      </c>
      <c r="AD81" s="3" t="s">
        <v>29</v>
      </c>
      <c r="AE81">
        <v>0</v>
      </c>
      <c r="AF81">
        <v>0</v>
      </c>
      <c r="AG81">
        <f t="shared" si="35"/>
        <v>0</v>
      </c>
    </row>
    <row r="82" spans="1:33" ht="12.75">
      <c r="A82" s="3">
        <v>17</v>
      </c>
      <c r="B82" s="3">
        <v>1</v>
      </c>
      <c r="C82" s="3">
        <f t="shared" si="27"/>
        <v>2</v>
      </c>
      <c r="D82" s="3">
        <v>2</v>
      </c>
      <c r="E82" s="3"/>
      <c r="F82" s="3" t="s">
        <v>95</v>
      </c>
      <c r="G82" s="3" t="s">
        <v>96</v>
      </c>
      <c r="H82" s="3" t="s">
        <v>29</v>
      </c>
      <c r="I82" s="3">
        <v>7.519275</v>
      </c>
      <c r="J82" s="3">
        <v>88.4</v>
      </c>
      <c r="K82" s="3">
        <f t="shared" si="28"/>
        <v>664.7</v>
      </c>
      <c r="L82" s="3">
        <v>88.4</v>
      </c>
      <c r="M82" s="3">
        <f t="shared" si="29"/>
        <v>664.7</v>
      </c>
      <c r="N82" s="3">
        <v>0</v>
      </c>
      <c r="O82" s="3">
        <f t="shared" si="30"/>
        <v>0</v>
      </c>
      <c r="P82" s="3">
        <v>1</v>
      </c>
      <c r="Q82" s="3">
        <v>1</v>
      </c>
      <c r="R82" s="3">
        <v>11.61</v>
      </c>
      <c r="S82" s="3">
        <v>17.67</v>
      </c>
      <c r="T82" s="3">
        <v>1</v>
      </c>
      <c r="U82" s="3">
        <v>11.61</v>
      </c>
      <c r="V82" s="3">
        <f t="shared" si="36"/>
        <v>1026.32</v>
      </c>
      <c r="W82" s="3">
        <f t="shared" si="31"/>
        <v>7717.18</v>
      </c>
      <c r="X82" s="3">
        <v>0</v>
      </c>
      <c r="Y82" s="3">
        <f t="shared" si="32"/>
        <v>2</v>
      </c>
      <c r="Z82" s="3">
        <v>2</v>
      </c>
      <c r="AA82" s="3">
        <f t="shared" si="33"/>
        <v>0</v>
      </c>
      <c r="AB82" s="3">
        <f t="shared" si="34"/>
        <v>1</v>
      </c>
      <c r="AC82" s="3" t="s">
        <v>95</v>
      </c>
      <c r="AD82" s="3" t="s">
        <v>29</v>
      </c>
      <c r="AE82">
        <v>0</v>
      </c>
      <c r="AF82">
        <v>0</v>
      </c>
      <c r="AG82">
        <f t="shared" si="35"/>
        <v>0</v>
      </c>
    </row>
    <row r="83" spans="1:33" ht="12.75">
      <c r="A83" s="3">
        <v>17</v>
      </c>
      <c r="B83" s="3">
        <v>1</v>
      </c>
      <c r="C83" s="3">
        <f t="shared" si="27"/>
        <v>2</v>
      </c>
      <c r="D83" s="3">
        <v>2</v>
      </c>
      <c r="E83" s="3"/>
      <c r="F83" s="3" t="s">
        <v>97</v>
      </c>
      <c r="G83" s="3" t="s">
        <v>98</v>
      </c>
      <c r="H83" s="3" t="s">
        <v>29</v>
      </c>
      <c r="I83" s="3">
        <v>24.512837</v>
      </c>
      <c r="J83" s="3">
        <v>178.02</v>
      </c>
      <c r="K83" s="3">
        <f t="shared" si="28"/>
        <v>4363.78</v>
      </c>
      <c r="L83" s="3">
        <v>178.02</v>
      </c>
      <c r="M83" s="3">
        <f t="shared" si="29"/>
        <v>4363.78</v>
      </c>
      <c r="N83" s="3">
        <v>0</v>
      </c>
      <c r="O83" s="3">
        <f t="shared" si="30"/>
        <v>0</v>
      </c>
      <c r="P83" s="3">
        <v>1</v>
      </c>
      <c r="Q83" s="3">
        <v>1</v>
      </c>
      <c r="R83" s="3">
        <v>8.79</v>
      </c>
      <c r="S83" s="3">
        <v>17.67</v>
      </c>
      <c r="T83" s="3">
        <v>1</v>
      </c>
      <c r="U83" s="3">
        <v>8.79</v>
      </c>
      <c r="V83" s="3">
        <f t="shared" si="36"/>
        <v>1564.8</v>
      </c>
      <c r="W83" s="3">
        <f t="shared" si="31"/>
        <v>38357.69</v>
      </c>
      <c r="X83" s="3">
        <v>0</v>
      </c>
      <c r="Y83" s="3">
        <f t="shared" si="32"/>
        <v>2</v>
      </c>
      <c r="Z83" s="3">
        <v>2</v>
      </c>
      <c r="AA83" s="3">
        <f t="shared" si="33"/>
        <v>0</v>
      </c>
      <c r="AB83" s="3">
        <f t="shared" si="34"/>
        <v>1</v>
      </c>
      <c r="AC83" s="3" t="s">
        <v>97</v>
      </c>
      <c r="AD83" s="3" t="s">
        <v>29</v>
      </c>
      <c r="AE83">
        <v>0</v>
      </c>
      <c r="AF83">
        <v>0</v>
      </c>
      <c r="AG83">
        <f t="shared" si="35"/>
        <v>0</v>
      </c>
    </row>
    <row r="84" spans="1:33" ht="12.75">
      <c r="A84" s="3">
        <v>17</v>
      </c>
      <c r="B84" s="3">
        <v>1</v>
      </c>
      <c r="C84" s="3">
        <f t="shared" si="27"/>
        <v>2</v>
      </c>
      <c r="D84" s="3">
        <v>2</v>
      </c>
      <c r="E84" s="3"/>
      <c r="F84" s="3" t="s">
        <v>36</v>
      </c>
      <c r="G84" s="3" t="s">
        <v>37</v>
      </c>
      <c r="H84" s="3" t="s">
        <v>38</v>
      </c>
      <c r="I84" s="3">
        <v>22522.86885</v>
      </c>
      <c r="J84" s="3">
        <v>1</v>
      </c>
      <c r="K84" s="3">
        <f t="shared" si="28"/>
        <v>22522.87</v>
      </c>
      <c r="L84" s="3">
        <v>1</v>
      </c>
      <c r="M84" s="3">
        <f t="shared" si="29"/>
        <v>22522.87</v>
      </c>
      <c r="N84" s="3">
        <v>0</v>
      </c>
      <c r="O84" s="3">
        <f t="shared" si="30"/>
        <v>0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f t="shared" si="31"/>
        <v>22522.87</v>
      </c>
      <c r="X84" s="3">
        <v>0</v>
      </c>
      <c r="Y84" s="3">
        <f t="shared" si="32"/>
        <v>2</v>
      </c>
      <c r="Z84" s="3">
        <v>2</v>
      </c>
      <c r="AA84" s="3">
        <f t="shared" si="33"/>
        <v>0</v>
      </c>
      <c r="AB84" s="3">
        <f t="shared" si="34"/>
        <v>1</v>
      </c>
      <c r="AC84" s="3" t="s">
        <v>3</v>
      </c>
      <c r="AD84" s="3" t="s">
        <v>38</v>
      </c>
      <c r="AE84">
        <v>0</v>
      </c>
      <c r="AF84">
        <v>0</v>
      </c>
      <c r="AG84">
        <f t="shared" si="35"/>
        <v>0</v>
      </c>
    </row>
    <row r="85" spans="1:33" ht="12.75">
      <c r="A85" s="4">
        <v>17</v>
      </c>
      <c r="B85" s="4">
        <v>1</v>
      </c>
      <c r="C85" s="4">
        <f t="shared" si="27"/>
        <v>3</v>
      </c>
      <c r="D85" s="4">
        <v>3</v>
      </c>
      <c r="E85" s="4"/>
      <c r="F85" s="4" t="s">
        <v>42</v>
      </c>
      <c r="G85" s="4" t="s">
        <v>43</v>
      </c>
      <c r="H85" s="4" t="s">
        <v>44</v>
      </c>
      <c r="I85" s="4">
        <v>18.04626</v>
      </c>
      <c r="J85" s="4">
        <v>7.07</v>
      </c>
      <c r="K85" s="4">
        <f t="shared" si="28"/>
        <v>127.59</v>
      </c>
      <c r="L85" s="4">
        <v>7.07</v>
      </c>
      <c r="M85" s="4">
        <f t="shared" si="29"/>
        <v>127.59</v>
      </c>
      <c r="N85" s="4">
        <v>0</v>
      </c>
      <c r="O85" s="4">
        <f t="shared" si="30"/>
        <v>0</v>
      </c>
      <c r="P85" s="4">
        <v>1</v>
      </c>
      <c r="Q85" s="4">
        <v>4.05</v>
      </c>
      <c r="R85" s="4">
        <v>1</v>
      </c>
      <c r="S85" s="4">
        <v>1</v>
      </c>
      <c r="T85" s="4">
        <v>1</v>
      </c>
      <c r="U85" s="4">
        <v>4.05</v>
      </c>
      <c r="V85" s="4">
        <f>ROUND(L85*Q85,2)</f>
        <v>28.63</v>
      </c>
      <c r="W85" s="4">
        <f t="shared" si="31"/>
        <v>516.66</v>
      </c>
      <c r="X85" s="4">
        <v>0</v>
      </c>
      <c r="Y85" s="4">
        <f t="shared" si="32"/>
        <v>3</v>
      </c>
      <c r="Z85" s="4">
        <v>3</v>
      </c>
      <c r="AA85" s="4">
        <f t="shared" si="33"/>
        <v>0</v>
      </c>
      <c r="AB85" s="4">
        <f t="shared" si="34"/>
        <v>1</v>
      </c>
      <c r="AC85" s="4" t="s">
        <v>42</v>
      </c>
      <c r="AD85" s="4" t="s">
        <v>44</v>
      </c>
      <c r="AE85">
        <v>0</v>
      </c>
      <c r="AF85">
        <v>0</v>
      </c>
      <c r="AG85">
        <f t="shared" si="35"/>
        <v>0</v>
      </c>
    </row>
    <row r="86" spans="1:33" ht="12.75">
      <c r="A86" s="4">
        <v>17</v>
      </c>
      <c r="B86" s="4">
        <v>1</v>
      </c>
      <c r="C86" s="4">
        <f t="shared" si="27"/>
        <v>3</v>
      </c>
      <c r="D86" s="4">
        <v>3</v>
      </c>
      <c r="E86" s="4"/>
      <c r="F86" s="4" t="s">
        <v>99</v>
      </c>
      <c r="G86" s="4" t="s">
        <v>100</v>
      </c>
      <c r="H86" s="4" t="s">
        <v>44</v>
      </c>
      <c r="I86" s="4">
        <v>25.264764</v>
      </c>
      <c r="J86" s="4">
        <v>206.56</v>
      </c>
      <c r="K86" s="4">
        <f t="shared" si="28"/>
        <v>5218.69</v>
      </c>
      <c r="L86" s="4">
        <v>206.56</v>
      </c>
      <c r="M86" s="4">
        <f t="shared" si="29"/>
        <v>5218.69</v>
      </c>
      <c r="N86" s="4">
        <v>0</v>
      </c>
      <c r="O86" s="4">
        <f t="shared" si="30"/>
        <v>0</v>
      </c>
      <c r="P86" s="4">
        <v>1</v>
      </c>
      <c r="Q86" s="4">
        <v>8.88</v>
      </c>
      <c r="R86" s="4">
        <v>1</v>
      </c>
      <c r="S86" s="4">
        <v>1</v>
      </c>
      <c r="T86" s="4">
        <v>1</v>
      </c>
      <c r="U86" s="4">
        <v>8.88</v>
      </c>
      <c r="V86" s="4">
        <f>ROUND(L86*Q86,2)</f>
        <v>1834.25</v>
      </c>
      <c r="W86" s="4">
        <f t="shared" si="31"/>
        <v>46341.89</v>
      </c>
      <c r="X86" s="4">
        <v>0</v>
      </c>
      <c r="Y86" s="4">
        <f t="shared" si="32"/>
        <v>3</v>
      </c>
      <c r="Z86" s="4">
        <v>3</v>
      </c>
      <c r="AA86" s="4">
        <f t="shared" si="33"/>
        <v>0</v>
      </c>
      <c r="AB86" s="4">
        <f t="shared" si="34"/>
        <v>1</v>
      </c>
      <c r="AC86" s="4" t="s">
        <v>99</v>
      </c>
      <c r="AD86" s="4" t="s">
        <v>44</v>
      </c>
      <c r="AE86">
        <v>0</v>
      </c>
      <c r="AF86">
        <v>0</v>
      </c>
      <c r="AG86">
        <f t="shared" si="35"/>
        <v>0</v>
      </c>
    </row>
    <row r="87" spans="1:33" ht="12.75">
      <c r="A87" s="4">
        <v>17</v>
      </c>
      <c r="B87" s="4">
        <v>1</v>
      </c>
      <c r="C87" s="4">
        <f t="shared" si="27"/>
        <v>3</v>
      </c>
      <c r="D87" s="4">
        <v>3</v>
      </c>
      <c r="E87" s="4"/>
      <c r="F87" s="4" t="s">
        <v>101</v>
      </c>
      <c r="G87" s="4" t="s">
        <v>102</v>
      </c>
      <c r="H87" s="4" t="s">
        <v>44</v>
      </c>
      <c r="I87" s="4">
        <v>164.220966</v>
      </c>
      <c r="J87" s="4">
        <v>173.37</v>
      </c>
      <c r="K87" s="4">
        <f t="shared" si="28"/>
        <v>28470.99</v>
      </c>
      <c r="L87" s="4">
        <v>173.37</v>
      </c>
      <c r="M87" s="4">
        <f t="shared" si="29"/>
        <v>28470.99</v>
      </c>
      <c r="N87" s="4">
        <v>0</v>
      </c>
      <c r="O87" s="4">
        <f t="shared" si="30"/>
        <v>0</v>
      </c>
      <c r="P87" s="4">
        <v>1</v>
      </c>
      <c r="Q87" s="4">
        <v>9.58</v>
      </c>
      <c r="R87" s="4">
        <v>1</v>
      </c>
      <c r="S87" s="4">
        <v>1</v>
      </c>
      <c r="T87" s="4">
        <v>1</v>
      </c>
      <c r="U87" s="4">
        <v>9.58</v>
      </c>
      <c r="V87" s="4">
        <f>ROUND(L87*Q87,2)</f>
        <v>1660.88</v>
      </c>
      <c r="W87" s="4">
        <f t="shared" si="31"/>
        <v>272751.32</v>
      </c>
      <c r="X87" s="4">
        <v>0</v>
      </c>
      <c r="Y87" s="4">
        <f t="shared" si="32"/>
        <v>3</v>
      </c>
      <c r="Z87" s="4">
        <v>3</v>
      </c>
      <c r="AA87" s="4">
        <f t="shared" si="33"/>
        <v>0</v>
      </c>
      <c r="AB87" s="4">
        <f t="shared" si="34"/>
        <v>1</v>
      </c>
      <c r="AC87" s="4" t="s">
        <v>101</v>
      </c>
      <c r="AD87" s="4" t="s">
        <v>44</v>
      </c>
      <c r="AE87">
        <v>0</v>
      </c>
      <c r="AF87">
        <v>0</v>
      </c>
      <c r="AG87">
        <f t="shared" si="35"/>
        <v>0</v>
      </c>
    </row>
    <row r="88" spans="1:33" ht="12.75">
      <c r="A88" s="4">
        <v>17</v>
      </c>
      <c r="B88" s="4">
        <v>1</v>
      </c>
      <c r="C88" s="4">
        <f t="shared" si="27"/>
        <v>3</v>
      </c>
      <c r="D88" s="4">
        <v>3</v>
      </c>
      <c r="E88" s="4"/>
      <c r="F88" s="4" t="s">
        <v>103</v>
      </c>
      <c r="G88" s="4" t="s">
        <v>104</v>
      </c>
      <c r="H88" s="4" t="s">
        <v>44</v>
      </c>
      <c r="I88" s="4">
        <v>165.42405</v>
      </c>
      <c r="J88" s="4">
        <v>0</v>
      </c>
      <c r="K88" s="4">
        <f t="shared" si="28"/>
        <v>0</v>
      </c>
      <c r="L88" s="4">
        <v>104.99</v>
      </c>
      <c r="M88" s="4">
        <f t="shared" si="29"/>
        <v>17367.87</v>
      </c>
      <c r="N88" s="4">
        <v>0</v>
      </c>
      <c r="O88" s="4">
        <f t="shared" si="30"/>
        <v>0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104.99</v>
      </c>
      <c r="W88" s="4">
        <f t="shared" si="31"/>
        <v>17367.87</v>
      </c>
      <c r="X88" s="4">
        <v>0</v>
      </c>
      <c r="Y88" s="4">
        <f t="shared" si="32"/>
        <v>3</v>
      </c>
      <c r="Z88" s="4">
        <v>3</v>
      </c>
      <c r="AA88" s="4">
        <f t="shared" si="33"/>
        <v>17367.87</v>
      </c>
      <c r="AB88" s="4">
        <f t="shared" si="34"/>
        <v>1</v>
      </c>
      <c r="AC88" s="4" t="s">
        <v>3</v>
      </c>
      <c r="AD88" s="4" t="s">
        <v>44</v>
      </c>
      <c r="AE88">
        <v>0</v>
      </c>
      <c r="AF88">
        <v>0</v>
      </c>
      <c r="AG88">
        <f t="shared" si="35"/>
        <v>0</v>
      </c>
    </row>
    <row r="89" spans="1:33" ht="12.75">
      <c r="A89" s="4">
        <v>17</v>
      </c>
      <c r="B89" s="4">
        <v>1</v>
      </c>
      <c r="C89" s="4">
        <f t="shared" si="27"/>
        <v>3</v>
      </c>
      <c r="D89" s="4">
        <v>3</v>
      </c>
      <c r="E89" s="4"/>
      <c r="F89" s="4" t="s">
        <v>105</v>
      </c>
      <c r="G89" s="4" t="s">
        <v>106</v>
      </c>
      <c r="H89" s="4" t="s">
        <v>62</v>
      </c>
      <c r="I89" s="4">
        <v>0.802056</v>
      </c>
      <c r="J89" s="4">
        <v>1445.87</v>
      </c>
      <c r="K89" s="4">
        <f t="shared" si="28"/>
        <v>1159.67</v>
      </c>
      <c r="L89" s="4">
        <v>1445.87</v>
      </c>
      <c r="M89" s="4">
        <f t="shared" si="29"/>
        <v>1159.67</v>
      </c>
      <c r="N89" s="4">
        <v>0</v>
      </c>
      <c r="O89" s="4">
        <f t="shared" si="30"/>
        <v>0</v>
      </c>
      <c r="P89" s="4">
        <v>1</v>
      </c>
      <c r="Q89" s="4">
        <v>8.52</v>
      </c>
      <c r="R89" s="4">
        <v>1</v>
      </c>
      <c r="S89" s="4">
        <v>1</v>
      </c>
      <c r="T89" s="4">
        <v>1</v>
      </c>
      <c r="U89" s="4">
        <v>8.52</v>
      </c>
      <c r="V89" s="4">
        <f>ROUND(L89*Q89,2)</f>
        <v>12318.81</v>
      </c>
      <c r="W89" s="4">
        <f t="shared" si="31"/>
        <v>9880.38</v>
      </c>
      <c r="X89" s="4">
        <v>0</v>
      </c>
      <c r="Y89" s="4">
        <f t="shared" si="32"/>
        <v>3</v>
      </c>
      <c r="Z89" s="4">
        <v>3</v>
      </c>
      <c r="AA89" s="4">
        <f t="shared" si="33"/>
        <v>0</v>
      </c>
      <c r="AB89" s="4">
        <f t="shared" si="34"/>
        <v>1</v>
      </c>
      <c r="AC89" s="4" t="s">
        <v>105</v>
      </c>
      <c r="AD89" s="4" t="s">
        <v>62</v>
      </c>
      <c r="AE89">
        <v>0</v>
      </c>
      <c r="AF89">
        <v>0</v>
      </c>
      <c r="AG89">
        <f t="shared" si="35"/>
        <v>0</v>
      </c>
    </row>
    <row r="90" spans="1:33" ht="12.75">
      <c r="A90" s="4">
        <v>17</v>
      </c>
      <c r="B90" s="4">
        <v>1</v>
      </c>
      <c r="C90" s="4">
        <f t="shared" si="27"/>
        <v>3</v>
      </c>
      <c r="D90" s="4">
        <v>3</v>
      </c>
      <c r="E90" s="4"/>
      <c r="F90" s="4" t="s">
        <v>107</v>
      </c>
      <c r="G90" s="4" t="s">
        <v>108</v>
      </c>
      <c r="H90" s="4" t="s">
        <v>62</v>
      </c>
      <c r="I90" s="4">
        <v>144.169566</v>
      </c>
      <c r="J90" s="4">
        <v>305.75</v>
      </c>
      <c r="K90" s="4">
        <f t="shared" si="28"/>
        <v>44079.84</v>
      </c>
      <c r="L90" s="4">
        <v>305.75</v>
      </c>
      <c r="M90" s="4">
        <f t="shared" si="29"/>
        <v>44079.84</v>
      </c>
      <c r="N90" s="4">
        <v>0</v>
      </c>
      <c r="O90" s="4">
        <f t="shared" si="30"/>
        <v>0</v>
      </c>
      <c r="P90" s="4">
        <v>1</v>
      </c>
      <c r="Q90" s="4">
        <v>7.53</v>
      </c>
      <c r="R90" s="4">
        <v>1</v>
      </c>
      <c r="S90" s="4">
        <v>1</v>
      </c>
      <c r="T90" s="4">
        <v>1</v>
      </c>
      <c r="U90" s="4">
        <v>7.53</v>
      </c>
      <c r="V90" s="4">
        <f>ROUND(L90*Q90,2)</f>
        <v>2302.3</v>
      </c>
      <c r="W90" s="4">
        <f t="shared" si="31"/>
        <v>331921.59</v>
      </c>
      <c r="X90" s="4">
        <v>0</v>
      </c>
      <c r="Y90" s="4">
        <f t="shared" si="32"/>
        <v>3</v>
      </c>
      <c r="Z90" s="4">
        <v>3</v>
      </c>
      <c r="AA90" s="4">
        <f t="shared" si="33"/>
        <v>0</v>
      </c>
      <c r="AB90" s="4">
        <f t="shared" si="34"/>
        <v>1</v>
      </c>
      <c r="AC90" s="4" t="s">
        <v>107</v>
      </c>
      <c r="AD90" s="4" t="s">
        <v>62</v>
      </c>
      <c r="AE90">
        <v>0</v>
      </c>
      <c r="AF90">
        <v>0</v>
      </c>
      <c r="AG90">
        <f t="shared" si="35"/>
        <v>0</v>
      </c>
    </row>
    <row r="91" spans="1:33" ht="12.75">
      <c r="A91" s="4">
        <v>17</v>
      </c>
      <c r="B91" s="4">
        <v>1</v>
      </c>
      <c r="C91" s="4">
        <f t="shared" si="27"/>
        <v>3</v>
      </c>
      <c r="D91" s="4">
        <v>3</v>
      </c>
      <c r="E91" s="4"/>
      <c r="F91" s="4" t="s">
        <v>109</v>
      </c>
      <c r="G91" s="4" t="s">
        <v>110</v>
      </c>
      <c r="H91" s="4" t="s">
        <v>62</v>
      </c>
      <c r="I91" s="4">
        <v>96.848262</v>
      </c>
      <c r="J91" s="4">
        <v>317.29</v>
      </c>
      <c r="K91" s="4">
        <f t="shared" si="28"/>
        <v>30728.99</v>
      </c>
      <c r="L91" s="4">
        <v>317.29</v>
      </c>
      <c r="M91" s="4">
        <f t="shared" si="29"/>
        <v>30728.99</v>
      </c>
      <c r="N91" s="4">
        <v>0</v>
      </c>
      <c r="O91" s="4">
        <f t="shared" si="30"/>
        <v>0</v>
      </c>
      <c r="P91" s="4">
        <v>1</v>
      </c>
      <c r="Q91" s="4">
        <v>7.23</v>
      </c>
      <c r="R91" s="4">
        <v>1</v>
      </c>
      <c r="S91" s="4">
        <v>1</v>
      </c>
      <c r="T91" s="4">
        <v>1</v>
      </c>
      <c r="U91" s="4">
        <v>7.23</v>
      </c>
      <c r="V91" s="4">
        <f>ROUND(L91*Q91,2)</f>
        <v>2294.01</v>
      </c>
      <c r="W91" s="4">
        <f t="shared" si="31"/>
        <v>222170.88</v>
      </c>
      <c r="X91" s="4">
        <v>0</v>
      </c>
      <c r="Y91" s="4">
        <f t="shared" si="32"/>
        <v>3</v>
      </c>
      <c r="Z91" s="4">
        <v>3</v>
      </c>
      <c r="AA91" s="4">
        <f t="shared" si="33"/>
        <v>0</v>
      </c>
      <c r="AB91" s="4">
        <f t="shared" si="34"/>
        <v>1</v>
      </c>
      <c r="AC91" s="4" t="s">
        <v>109</v>
      </c>
      <c r="AD91" s="4" t="s">
        <v>62</v>
      </c>
      <c r="AE91">
        <v>0</v>
      </c>
      <c r="AF91">
        <v>0</v>
      </c>
      <c r="AG91">
        <f t="shared" si="35"/>
        <v>0</v>
      </c>
    </row>
    <row r="93" spans="1:88" ht="12.75">
      <c r="A93" s="1">
        <v>4</v>
      </c>
      <c r="B93" s="1">
        <v>1</v>
      </c>
      <c r="C93" s="1"/>
      <c r="D93" s="1"/>
      <c r="E93" s="1"/>
      <c r="F93" s="1" t="s">
        <v>111</v>
      </c>
      <c r="G93" s="1" t="s">
        <v>111</v>
      </c>
      <c r="H93" s="1" t="s">
        <v>3</v>
      </c>
      <c r="I93" s="1">
        <v>0</v>
      </c>
      <c r="J93" s="1"/>
      <c r="K93" s="1">
        <v>-1</v>
      </c>
      <c r="L93" s="1"/>
      <c r="M93" s="1"/>
      <c r="N93" s="1"/>
      <c r="O93" s="1"/>
      <c r="P93" s="1"/>
      <c r="Q93" s="1"/>
      <c r="R93" s="1"/>
      <c r="S93" s="1"/>
      <c r="T93" s="1"/>
      <c r="U93" s="1" t="s">
        <v>3</v>
      </c>
      <c r="V93" s="1">
        <v>0</v>
      </c>
      <c r="W93" s="1"/>
      <c r="X93" s="1"/>
      <c r="Y93" s="1"/>
      <c r="Z93" s="1"/>
      <c r="AA93" s="1"/>
      <c r="AB93" s="1" t="s">
        <v>3</v>
      </c>
      <c r="AC93" s="1" t="s">
        <v>3</v>
      </c>
      <c r="AD93" s="1" t="s">
        <v>3</v>
      </c>
      <c r="AE93" s="1" t="s">
        <v>3</v>
      </c>
      <c r="AF93" s="1" t="s">
        <v>3</v>
      </c>
      <c r="AG93" s="1" t="s">
        <v>3</v>
      </c>
      <c r="AH93" s="1"/>
      <c r="AI93" s="1"/>
      <c r="AJ93" s="1"/>
      <c r="AK93" s="1"/>
      <c r="AL93" s="1"/>
      <c r="AM93" s="1"/>
      <c r="AN93" s="1"/>
      <c r="AO93" s="1"/>
      <c r="AP93" s="1" t="s">
        <v>3</v>
      </c>
      <c r="AQ93" s="1" t="s">
        <v>3</v>
      </c>
      <c r="AR93" s="1" t="s">
        <v>3</v>
      </c>
      <c r="AS93" s="1"/>
      <c r="AT93" s="1"/>
      <c r="AU93" s="1"/>
      <c r="AV93" s="1"/>
      <c r="AW93" s="1"/>
      <c r="AX93" s="1"/>
      <c r="AY93" s="1"/>
      <c r="AZ93" s="1" t="s">
        <v>3</v>
      </c>
      <c r="BA93" s="1"/>
      <c r="BB93" s="1" t="s">
        <v>3</v>
      </c>
      <c r="BC93" s="1" t="s">
        <v>3</v>
      </c>
      <c r="BD93" s="1" t="s">
        <v>19</v>
      </c>
      <c r="BE93" s="1" t="s">
        <v>19</v>
      </c>
      <c r="BF93" s="1" t="s">
        <v>20</v>
      </c>
      <c r="BG93" s="1" t="s">
        <v>3</v>
      </c>
      <c r="BH93" s="1" t="s">
        <v>20</v>
      </c>
      <c r="BI93" s="1" t="s">
        <v>19</v>
      </c>
      <c r="BJ93" s="1" t="s">
        <v>3</v>
      </c>
      <c r="BK93" s="1" t="s">
        <v>3</v>
      </c>
      <c r="BL93" s="1" t="s">
        <v>3</v>
      </c>
      <c r="BM93" s="1" t="s">
        <v>3</v>
      </c>
      <c r="BN93" s="1" t="s">
        <v>19</v>
      </c>
      <c r="BO93" s="1" t="s">
        <v>21</v>
      </c>
      <c r="BP93" s="1" t="s">
        <v>22</v>
      </c>
      <c r="BQ93" s="1"/>
      <c r="BR93" s="1"/>
      <c r="BS93" s="1"/>
      <c r="BT93" s="1"/>
      <c r="BU93" s="1"/>
      <c r="BV93" s="1"/>
      <c r="BW93" s="1"/>
      <c r="BX93" s="1"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>
        <v>0</v>
      </c>
    </row>
    <row r="95" spans="1:33" ht="12.75">
      <c r="A95" s="2">
        <v>17</v>
      </c>
      <c r="B95" s="2">
        <v>1</v>
      </c>
      <c r="C95" s="2">
        <f aca="true" t="shared" si="37" ref="C95:C105">D95*B95</f>
        <v>1</v>
      </c>
      <c r="D95" s="2">
        <v>1</v>
      </c>
      <c r="E95" s="2"/>
      <c r="F95" s="2" t="s">
        <v>24</v>
      </c>
      <c r="G95" s="2" t="s">
        <v>25</v>
      </c>
      <c r="H95" s="2" t="s">
        <v>26</v>
      </c>
      <c r="I95" s="2">
        <v>17.974714</v>
      </c>
      <c r="J95" s="2">
        <v>0</v>
      </c>
      <c r="K95" s="2">
        <f aca="true" t="shared" si="38" ref="K95:K105">ROUND(J95*I95,2)</f>
        <v>0</v>
      </c>
      <c r="L95" s="2">
        <v>0</v>
      </c>
      <c r="M95" s="2">
        <f aca="true" t="shared" si="39" ref="M95:M105">ROUND(L95*I95,2)</f>
        <v>0</v>
      </c>
      <c r="N95" s="2">
        <v>0</v>
      </c>
      <c r="O95" s="2">
        <f aca="true" t="shared" si="40" ref="O95:O105">ROUND(N95*I95,2)</f>
        <v>0</v>
      </c>
      <c r="P95" s="2">
        <v>1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f>ROUND(L95*T95,2)</f>
        <v>0</v>
      </c>
      <c r="W95" s="2">
        <f aca="true" t="shared" si="41" ref="W95:W105">ROUND(V95*I95,2)</f>
        <v>0</v>
      </c>
      <c r="X95" s="2">
        <v>1</v>
      </c>
      <c r="Y95" s="2">
        <f aca="true" t="shared" si="42" ref="Y95:Y105">Z95*B95</f>
        <v>1</v>
      </c>
      <c r="Z95" s="2">
        <v>1</v>
      </c>
      <c r="AA95" s="2">
        <f aca="true" t="shared" si="43" ref="AA95:AA105">ROUND(M95-K95,2)</f>
        <v>0</v>
      </c>
      <c r="AB95" s="2">
        <f aca="true" t="shared" si="44" ref="AB95:AB105">ROUND(IF(J95=0,1,L95/J95),3)</f>
        <v>1</v>
      </c>
      <c r="AC95" s="2" t="s">
        <v>3</v>
      </c>
      <c r="AD95" s="2" t="s">
        <v>26</v>
      </c>
      <c r="AE95">
        <v>0</v>
      </c>
      <c r="AF95">
        <v>0</v>
      </c>
      <c r="AG95">
        <f aca="true" t="shared" si="45" ref="AG95:AG105">AF95*B95</f>
        <v>0</v>
      </c>
    </row>
    <row r="96" spans="1:33" ht="12.75">
      <c r="A96" s="3">
        <v>17</v>
      </c>
      <c r="B96" s="3">
        <v>1</v>
      </c>
      <c r="C96" s="3">
        <f t="shared" si="37"/>
        <v>2</v>
      </c>
      <c r="D96" s="3">
        <v>2</v>
      </c>
      <c r="E96" s="3"/>
      <c r="F96" s="3" t="s">
        <v>79</v>
      </c>
      <c r="G96" s="3" t="s">
        <v>80</v>
      </c>
      <c r="H96" s="3" t="s">
        <v>29</v>
      </c>
      <c r="I96" s="3">
        <v>1.366275</v>
      </c>
      <c r="J96" s="3">
        <v>60.77</v>
      </c>
      <c r="K96" s="3">
        <f t="shared" si="38"/>
        <v>83.03</v>
      </c>
      <c r="L96" s="3">
        <v>60.77</v>
      </c>
      <c r="M96" s="3">
        <f t="shared" si="39"/>
        <v>83.03</v>
      </c>
      <c r="N96" s="3">
        <v>0</v>
      </c>
      <c r="O96" s="3">
        <f t="shared" si="40"/>
        <v>0</v>
      </c>
      <c r="P96" s="3">
        <v>1</v>
      </c>
      <c r="Q96" s="3">
        <v>1</v>
      </c>
      <c r="R96" s="3">
        <v>9.25</v>
      </c>
      <c r="S96" s="3">
        <v>17.67</v>
      </c>
      <c r="T96" s="3">
        <v>1</v>
      </c>
      <c r="U96" s="3">
        <v>9.25</v>
      </c>
      <c r="V96" s="3">
        <f aca="true" t="shared" si="46" ref="V96:V103">ROUND(L96*R96,2)</f>
        <v>562.12</v>
      </c>
      <c r="W96" s="3">
        <f t="shared" si="41"/>
        <v>768.01</v>
      </c>
      <c r="X96" s="3">
        <v>0</v>
      </c>
      <c r="Y96" s="3">
        <f t="shared" si="42"/>
        <v>2</v>
      </c>
      <c r="Z96" s="3">
        <v>2</v>
      </c>
      <c r="AA96" s="3">
        <f t="shared" si="43"/>
        <v>0</v>
      </c>
      <c r="AB96" s="3">
        <f t="shared" si="44"/>
        <v>1</v>
      </c>
      <c r="AC96" s="3" t="s">
        <v>79</v>
      </c>
      <c r="AD96" s="3" t="s">
        <v>29</v>
      </c>
      <c r="AE96">
        <v>0</v>
      </c>
      <c r="AF96">
        <v>0</v>
      </c>
      <c r="AG96">
        <f t="shared" si="45"/>
        <v>0</v>
      </c>
    </row>
    <row r="97" spans="1:33" ht="12.75">
      <c r="A97" s="3">
        <v>17</v>
      </c>
      <c r="B97" s="3">
        <v>1</v>
      </c>
      <c r="C97" s="3">
        <f t="shared" si="37"/>
        <v>2</v>
      </c>
      <c r="D97" s="3">
        <v>2</v>
      </c>
      <c r="E97" s="3"/>
      <c r="F97" s="3" t="s">
        <v>81</v>
      </c>
      <c r="G97" s="3" t="s">
        <v>82</v>
      </c>
      <c r="H97" s="3" t="s">
        <v>29</v>
      </c>
      <c r="I97" s="3">
        <v>1.366275</v>
      </c>
      <c r="J97" s="3">
        <v>106.74</v>
      </c>
      <c r="K97" s="3">
        <f t="shared" si="38"/>
        <v>145.84</v>
      </c>
      <c r="L97" s="3">
        <v>106.74</v>
      </c>
      <c r="M97" s="3">
        <f t="shared" si="39"/>
        <v>145.84</v>
      </c>
      <c r="N97" s="3">
        <v>0</v>
      </c>
      <c r="O97" s="3">
        <f t="shared" si="40"/>
        <v>0</v>
      </c>
      <c r="P97" s="3">
        <v>1</v>
      </c>
      <c r="Q97" s="3">
        <v>1</v>
      </c>
      <c r="R97" s="3">
        <v>8.56</v>
      </c>
      <c r="S97" s="3">
        <v>17.67</v>
      </c>
      <c r="T97" s="3">
        <v>1</v>
      </c>
      <c r="U97" s="3">
        <v>8.56</v>
      </c>
      <c r="V97" s="3">
        <f t="shared" si="46"/>
        <v>913.69</v>
      </c>
      <c r="W97" s="3">
        <f t="shared" si="41"/>
        <v>1248.35</v>
      </c>
      <c r="X97" s="3">
        <v>0</v>
      </c>
      <c r="Y97" s="3">
        <f t="shared" si="42"/>
        <v>2</v>
      </c>
      <c r="Z97" s="3">
        <v>2</v>
      </c>
      <c r="AA97" s="3">
        <f t="shared" si="43"/>
        <v>0</v>
      </c>
      <c r="AB97" s="3">
        <f t="shared" si="44"/>
        <v>1</v>
      </c>
      <c r="AC97" s="3" t="s">
        <v>81</v>
      </c>
      <c r="AD97" s="3" t="s">
        <v>29</v>
      </c>
      <c r="AE97">
        <v>0</v>
      </c>
      <c r="AF97">
        <v>0</v>
      </c>
      <c r="AG97">
        <f t="shared" si="45"/>
        <v>0</v>
      </c>
    </row>
    <row r="98" spans="1:33" ht="12.75">
      <c r="A98" s="3">
        <v>17</v>
      </c>
      <c r="B98" s="3">
        <v>1</v>
      </c>
      <c r="C98" s="3">
        <f t="shared" si="37"/>
        <v>2</v>
      </c>
      <c r="D98" s="3">
        <v>2</v>
      </c>
      <c r="E98" s="3"/>
      <c r="F98" s="3" t="s">
        <v>30</v>
      </c>
      <c r="G98" s="3" t="s">
        <v>31</v>
      </c>
      <c r="H98" s="3" t="s">
        <v>29</v>
      </c>
      <c r="I98" s="3">
        <v>1.366275</v>
      </c>
      <c r="J98" s="3">
        <v>148.89</v>
      </c>
      <c r="K98" s="3">
        <f t="shared" si="38"/>
        <v>203.42</v>
      </c>
      <c r="L98" s="3">
        <v>148.89</v>
      </c>
      <c r="M98" s="3">
        <f t="shared" si="39"/>
        <v>203.42</v>
      </c>
      <c r="N98" s="3">
        <v>0</v>
      </c>
      <c r="O98" s="3">
        <f t="shared" si="40"/>
        <v>0</v>
      </c>
      <c r="P98" s="3">
        <v>1</v>
      </c>
      <c r="Q98" s="3">
        <v>1</v>
      </c>
      <c r="R98" s="3">
        <v>5.98</v>
      </c>
      <c r="S98" s="3">
        <v>17.67</v>
      </c>
      <c r="T98" s="3">
        <v>1</v>
      </c>
      <c r="U98" s="3">
        <v>5.98</v>
      </c>
      <c r="V98" s="3">
        <f t="shared" si="46"/>
        <v>890.36</v>
      </c>
      <c r="W98" s="3">
        <f t="shared" si="41"/>
        <v>1216.48</v>
      </c>
      <c r="X98" s="3">
        <v>0</v>
      </c>
      <c r="Y98" s="3">
        <f t="shared" si="42"/>
        <v>2</v>
      </c>
      <c r="Z98" s="3">
        <v>2</v>
      </c>
      <c r="AA98" s="3">
        <f t="shared" si="43"/>
        <v>0</v>
      </c>
      <c r="AB98" s="3">
        <f t="shared" si="44"/>
        <v>1</v>
      </c>
      <c r="AC98" s="3" t="s">
        <v>30</v>
      </c>
      <c r="AD98" s="3" t="s">
        <v>29</v>
      </c>
      <c r="AE98">
        <v>0</v>
      </c>
      <c r="AF98">
        <v>0</v>
      </c>
      <c r="AG98">
        <f t="shared" si="45"/>
        <v>0</v>
      </c>
    </row>
    <row r="99" spans="1:33" ht="12.75">
      <c r="A99" s="3">
        <v>17</v>
      </c>
      <c r="B99" s="3">
        <v>1</v>
      </c>
      <c r="C99" s="3">
        <f t="shared" si="37"/>
        <v>2</v>
      </c>
      <c r="D99" s="3">
        <v>2</v>
      </c>
      <c r="E99" s="3"/>
      <c r="F99" s="3" t="s">
        <v>87</v>
      </c>
      <c r="G99" s="3" t="s">
        <v>88</v>
      </c>
      <c r="H99" s="3" t="s">
        <v>29</v>
      </c>
      <c r="I99" s="3">
        <v>1.366275</v>
      </c>
      <c r="J99" s="3">
        <v>249.15</v>
      </c>
      <c r="K99" s="3">
        <f t="shared" si="38"/>
        <v>340.41</v>
      </c>
      <c r="L99" s="3">
        <v>249.15</v>
      </c>
      <c r="M99" s="3">
        <f t="shared" si="39"/>
        <v>340.41</v>
      </c>
      <c r="N99" s="3">
        <v>0</v>
      </c>
      <c r="O99" s="3">
        <f t="shared" si="40"/>
        <v>0</v>
      </c>
      <c r="P99" s="3">
        <v>1</v>
      </c>
      <c r="Q99" s="3">
        <v>1</v>
      </c>
      <c r="R99" s="3">
        <v>10.19</v>
      </c>
      <c r="S99" s="3">
        <v>17.67</v>
      </c>
      <c r="T99" s="3">
        <v>1</v>
      </c>
      <c r="U99" s="3">
        <v>10.19</v>
      </c>
      <c r="V99" s="3">
        <f t="shared" si="46"/>
        <v>2538.84</v>
      </c>
      <c r="W99" s="3">
        <f t="shared" si="41"/>
        <v>3468.75</v>
      </c>
      <c r="X99" s="3">
        <v>0</v>
      </c>
      <c r="Y99" s="3">
        <f t="shared" si="42"/>
        <v>2</v>
      </c>
      <c r="Z99" s="3">
        <v>2</v>
      </c>
      <c r="AA99" s="3">
        <f t="shared" si="43"/>
        <v>0</v>
      </c>
      <c r="AB99" s="3">
        <f t="shared" si="44"/>
        <v>1</v>
      </c>
      <c r="AC99" s="3" t="s">
        <v>87</v>
      </c>
      <c r="AD99" s="3" t="s">
        <v>29</v>
      </c>
      <c r="AE99">
        <v>0</v>
      </c>
      <c r="AF99">
        <v>0</v>
      </c>
      <c r="AG99">
        <f t="shared" si="45"/>
        <v>0</v>
      </c>
    </row>
    <row r="100" spans="1:33" ht="12.75">
      <c r="A100" s="3">
        <v>17</v>
      </c>
      <c r="B100" s="3">
        <v>1</v>
      </c>
      <c r="C100" s="3">
        <f t="shared" si="37"/>
        <v>2</v>
      </c>
      <c r="D100" s="3">
        <v>2</v>
      </c>
      <c r="E100" s="3"/>
      <c r="F100" s="3" t="s">
        <v>89</v>
      </c>
      <c r="G100" s="3" t="s">
        <v>90</v>
      </c>
      <c r="H100" s="3" t="s">
        <v>29</v>
      </c>
      <c r="I100" s="3">
        <v>1.366275</v>
      </c>
      <c r="J100" s="3">
        <v>84.82</v>
      </c>
      <c r="K100" s="3">
        <f t="shared" si="38"/>
        <v>115.89</v>
      </c>
      <c r="L100" s="3">
        <v>84.82</v>
      </c>
      <c r="M100" s="3">
        <f t="shared" si="39"/>
        <v>115.89</v>
      </c>
      <c r="N100" s="3">
        <v>0</v>
      </c>
      <c r="O100" s="3">
        <f t="shared" si="40"/>
        <v>0</v>
      </c>
      <c r="P100" s="3">
        <v>1</v>
      </c>
      <c r="Q100" s="3">
        <v>1</v>
      </c>
      <c r="R100" s="3">
        <v>11.35</v>
      </c>
      <c r="S100" s="3">
        <v>17.67</v>
      </c>
      <c r="T100" s="3">
        <v>1</v>
      </c>
      <c r="U100" s="3">
        <v>11.35</v>
      </c>
      <c r="V100" s="3">
        <f t="shared" si="46"/>
        <v>962.71</v>
      </c>
      <c r="W100" s="3">
        <f t="shared" si="41"/>
        <v>1315.33</v>
      </c>
      <c r="X100" s="3">
        <v>0</v>
      </c>
      <c r="Y100" s="3">
        <f t="shared" si="42"/>
        <v>2</v>
      </c>
      <c r="Z100" s="3">
        <v>2</v>
      </c>
      <c r="AA100" s="3">
        <f t="shared" si="43"/>
        <v>0</v>
      </c>
      <c r="AB100" s="3">
        <f t="shared" si="44"/>
        <v>1</v>
      </c>
      <c r="AC100" s="3" t="s">
        <v>89</v>
      </c>
      <c r="AD100" s="3" t="s">
        <v>29</v>
      </c>
      <c r="AE100">
        <v>0</v>
      </c>
      <c r="AF100">
        <v>0</v>
      </c>
      <c r="AG100">
        <f t="shared" si="45"/>
        <v>0</v>
      </c>
    </row>
    <row r="101" spans="1:33" ht="12.75">
      <c r="A101" s="3">
        <v>17</v>
      </c>
      <c r="B101" s="3">
        <v>1</v>
      </c>
      <c r="C101" s="3">
        <f t="shared" si="37"/>
        <v>2</v>
      </c>
      <c r="D101" s="3">
        <v>2</v>
      </c>
      <c r="E101" s="3"/>
      <c r="F101" s="3" t="s">
        <v>93</v>
      </c>
      <c r="G101" s="3" t="s">
        <v>94</v>
      </c>
      <c r="H101" s="3" t="s">
        <v>29</v>
      </c>
      <c r="I101" s="3">
        <v>1.366275</v>
      </c>
      <c r="J101" s="3">
        <v>124.6</v>
      </c>
      <c r="K101" s="3">
        <f t="shared" si="38"/>
        <v>170.24</v>
      </c>
      <c r="L101" s="3">
        <v>124.6</v>
      </c>
      <c r="M101" s="3">
        <f t="shared" si="39"/>
        <v>170.24</v>
      </c>
      <c r="N101" s="3">
        <v>0</v>
      </c>
      <c r="O101" s="3">
        <f t="shared" si="40"/>
        <v>0</v>
      </c>
      <c r="P101" s="3">
        <v>1</v>
      </c>
      <c r="Q101" s="3">
        <v>1</v>
      </c>
      <c r="R101" s="3">
        <v>7.28</v>
      </c>
      <c r="S101" s="3">
        <v>17.67</v>
      </c>
      <c r="T101" s="3">
        <v>1</v>
      </c>
      <c r="U101" s="3">
        <v>7.28</v>
      </c>
      <c r="V101" s="3">
        <f t="shared" si="46"/>
        <v>907.09</v>
      </c>
      <c r="W101" s="3">
        <f t="shared" si="41"/>
        <v>1239.33</v>
      </c>
      <c r="X101" s="3">
        <v>0</v>
      </c>
      <c r="Y101" s="3">
        <f t="shared" si="42"/>
        <v>2</v>
      </c>
      <c r="Z101" s="3">
        <v>2</v>
      </c>
      <c r="AA101" s="3">
        <f t="shared" si="43"/>
        <v>0</v>
      </c>
      <c r="AB101" s="3">
        <f t="shared" si="44"/>
        <v>1</v>
      </c>
      <c r="AC101" s="3" t="s">
        <v>93</v>
      </c>
      <c r="AD101" s="3" t="s">
        <v>29</v>
      </c>
      <c r="AE101">
        <v>0</v>
      </c>
      <c r="AF101">
        <v>0</v>
      </c>
      <c r="AG101">
        <f t="shared" si="45"/>
        <v>0</v>
      </c>
    </row>
    <row r="102" spans="1:33" ht="12.75">
      <c r="A102" s="3">
        <v>17</v>
      </c>
      <c r="B102" s="3">
        <v>1</v>
      </c>
      <c r="C102" s="3">
        <f t="shared" si="37"/>
        <v>2</v>
      </c>
      <c r="D102" s="3">
        <v>2</v>
      </c>
      <c r="E102" s="3"/>
      <c r="F102" s="3" t="s">
        <v>95</v>
      </c>
      <c r="G102" s="3" t="s">
        <v>96</v>
      </c>
      <c r="H102" s="3" t="s">
        <v>29</v>
      </c>
      <c r="I102" s="3">
        <v>1.366275</v>
      </c>
      <c r="J102" s="3">
        <v>88.4</v>
      </c>
      <c r="K102" s="3">
        <f t="shared" si="38"/>
        <v>120.78</v>
      </c>
      <c r="L102" s="3">
        <v>88.4</v>
      </c>
      <c r="M102" s="3">
        <f t="shared" si="39"/>
        <v>120.78</v>
      </c>
      <c r="N102" s="3">
        <v>0</v>
      </c>
      <c r="O102" s="3">
        <f t="shared" si="40"/>
        <v>0</v>
      </c>
      <c r="P102" s="3">
        <v>1</v>
      </c>
      <c r="Q102" s="3">
        <v>1</v>
      </c>
      <c r="R102" s="3">
        <v>11.61</v>
      </c>
      <c r="S102" s="3">
        <v>17.67</v>
      </c>
      <c r="T102" s="3">
        <v>1</v>
      </c>
      <c r="U102" s="3">
        <v>11.61</v>
      </c>
      <c r="V102" s="3">
        <f t="shared" si="46"/>
        <v>1026.32</v>
      </c>
      <c r="W102" s="3">
        <f t="shared" si="41"/>
        <v>1402.24</v>
      </c>
      <c r="X102" s="3">
        <v>0</v>
      </c>
      <c r="Y102" s="3">
        <f t="shared" si="42"/>
        <v>2</v>
      </c>
      <c r="Z102" s="3">
        <v>2</v>
      </c>
      <c r="AA102" s="3">
        <f t="shared" si="43"/>
        <v>0</v>
      </c>
      <c r="AB102" s="3">
        <f t="shared" si="44"/>
        <v>1</v>
      </c>
      <c r="AC102" s="3" t="s">
        <v>95</v>
      </c>
      <c r="AD102" s="3" t="s">
        <v>29</v>
      </c>
      <c r="AE102">
        <v>0</v>
      </c>
      <c r="AF102">
        <v>0</v>
      </c>
      <c r="AG102">
        <f t="shared" si="45"/>
        <v>0</v>
      </c>
    </row>
    <row r="103" spans="1:33" ht="12.75">
      <c r="A103" s="3">
        <v>17</v>
      </c>
      <c r="B103" s="3">
        <v>1</v>
      </c>
      <c r="C103" s="3">
        <f t="shared" si="37"/>
        <v>2</v>
      </c>
      <c r="D103" s="3">
        <v>2</v>
      </c>
      <c r="E103" s="3"/>
      <c r="F103" s="3" t="s">
        <v>97</v>
      </c>
      <c r="G103" s="3" t="s">
        <v>98</v>
      </c>
      <c r="H103" s="3" t="s">
        <v>29</v>
      </c>
      <c r="I103" s="3">
        <v>4.098825</v>
      </c>
      <c r="J103" s="3">
        <v>178.02</v>
      </c>
      <c r="K103" s="3">
        <f t="shared" si="38"/>
        <v>729.67</v>
      </c>
      <c r="L103" s="3">
        <v>178.02</v>
      </c>
      <c r="M103" s="3">
        <f t="shared" si="39"/>
        <v>729.67</v>
      </c>
      <c r="N103" s="3">
        <v>0</v>
      </c>
      <c r="O103" s="3">
        <f t="shared" si="40"/>
        <v>0</v>
      </c>
      <c r="P103" s="3">
        <v>1</v>
      </c>
      <c r="Q103" s="3">
        <v>1</v>
      </c>
      <c r="R103" s="3">
        <v>8.79</v>
      </c>
      <c r="S103" s="3">
        <v>17.67</v>
      </c>
      <c r="T103" s="3">
        <v>1</v>
      </c>
      <c r="U103" s="3">
        <v>8.79</v>
      </c>
      <c r="V103" s="3">
        <f t="shared" si="46"/>
        <v>1564.8</v>
      </c>
      <c r="W103" s="3">
        <f t="shared" si="41"/>
        <v>6413.84</v>
      </c>
      <c r="X103" s="3">
        <v>0</v>
      </c>
      <c r="Y103" s="3">
        <f t="shared" si="42"/>
        <v>2</v>
      </c>
      <c r="Z103" s="3">
        <v>2</v>
      </c>
      <c r="AA103" s="3">
        <f t="shared" si="43"/>
        <v>0</v>
      </c>
      <c r="AB103" s="3">
        <f t="shared" si="44"/>
        <v>1</v>
      </c>
      <c r="AC103" s="3" t="s">
        <v>97</v>
      </c>
      <c r="AD103" s="3" t="s">
        <v>29</v>
      </c>
      <c r="AE103">
        <v>0</v>
      </c>
      <c r="AF103">
        <v>0</v>
      </c>
      <c r="AG103">
        <f t="shared" si="45"/>
        <v>0</v>
      </c>
    </row>
    <row r="104" spans="1:33" ht="12.75">
      <c r="A104" s="4">
        <v>17</v>
      </c>
      <c r="B104" s="4">
        <v>1</v>
      </c>
      <c r="C104" s="4">
        <f t="shared" si="37"/>
        <v>3</v>
      </c>
      <c r="D104" s="4">
        <v>3</v>
      </c>
      <c r="E104" s="4"/>
      <c r="F104" s="4" t="s">
        <v>105</v>
      </c>
      <c r="G104" s="4" t="s">
        <v>106</v>
      </c>
      <c r="H104" s="4" t="s">
        <v>62</v>
      </c>
      <c r="I104" s="4">
        <v>0.145736</v>
      </c>
      <c r="J104" s="4">
        <v>1445.87</v>
      </c>
      <c r="K104" s="4">
        <f t="shared" si="38"/>
        <v>210.72</v>
      </c>
      <c r="L104" s="4">
        <v>1445.87</v>
      </c>
      <c r="M104" s="4">
        <f t="shared" si="39"/>
        <v>210.72</v>
      </c>
      <c r="N104" s="4">
        <v>0</v>
      </c>
      <c r="O104" s="4">
        <f t="shared" si="40"/>
        <v>0</v>
      </c>
      <c r="P104" s="4">
        <v>1</v>
      </c>
      <c r="Q104" s="4">
        <v>8.52</v>
      </c>
      <c r="R104" s="4">
        <v>1</v>
      </c>
      <c r="S104" s="4">
        <v>1</v>
      </c>
      <c r="T104" s="4">
        <v>1</v>
      </c>
      <c r="U104" s="4">
        <v>8.52</v>
      </c>
      <c r="V104" s="4">
        <f>ROUND(L104*Q104,2)</f>
        <v>12318.81</v>
      </c>
      <c r="W104" s="4">
        <f t="shared" si="41"/>
        <v>1795.29</v>
      </c>
      <c r="X104" s="4">
        <v>0</v>
      </c>
      <c r="Y104" s="4">
        <f t="shared" si="42"/>
        <v>3</v>
      </c>
      <c r="Z104" s="4">
        <v>3</v>
      </c>
      <c r="AA104" s="4">
        <f t="shared" si="43"/>
        <v>0</v>
      </c>
      <c r="AB104" s="4">
        <f t="shared" si="44"/>
        <v>1</v>
      </c>
      <c r="AC104" s="4" t="s">
        <v>105</v>
      </c>
      <c r="AD104" s="4" t="s">
        <v>62</v>
      </c>
      <c r="AE104">
        <v>0</v>
      </c>
      <c r="AF104">
        <v>0</v>
      </c>
      <c r="AG104">
        <f t="shared" si="45"/>
        <v>0</v>
      </c>
    </row>
    <row r="105" spans="1:33" ht="12.75">
      <c r="A105" s="4">
        <v>17</v>
      </c>
      <c r="B105" s="4">
        <v>1</v>
      </c>
      <c r="C105" s="4">
        <f t="shared" si="37"/>
        <v>3</v>
      </c>
      <c r="D105" s="4">
        <v>3</v>
      </c>
      <c r="E105" s="4"/>
      <c r="F105" s="4" t="s">
        <v>109</v>
      </c>
      <c r="G105" s="4" t="s">
        <v>110</v>
      </c>
      <c r="H105" s="4" t="s">
        <v>62</v>
      </c>
      <c r="I105" s="4">
        <v>35.195244</v>
      </c>
      <c r="J105" s="4">
        <v>317.29</v>
      </c>
      <c r="K105" s="4">
        <f t="shared" si="38"/>
        <v>11167.1</v>
      </c>
      <c r="L105" s="4">
        <v>317.29</v>
      </c>
      <c r="M105" s="4">
        <f t="shared" si="39"/>
        <v>11167.1</v>
      </c>
      <c r="N105" s="4">
        <v>0</v>
      </c>
      <c r="O105" s="4">
        <f t="shared" si="40"/>
        <v>0</v>
      </c>
      <c r="P105" s="4">
        <v>1</v>
      </c>
      <c r="Q105" s="4">
        <v>7.23</v>
      </c>
      <c r="R105" s="4">
        <v>1</v>
      </c>
      <c r="S105" s="4">
        <v>1</v>
      </c>
      <c r="T105" s="4">
        <v>1</v>
      </c>
      <c r="U105" s="4">
        <v>7.23</v>
      </c>
      <c r="V105" s="4">
        <f>ROUND(L105*Q105,2)</f>
        <v>2294.01</v>
      </c>
      <c r="W105" s="4">
        <f t="shared" si="41"/>
        <v>80738.24</v>
      </c>
      <c r="X105" s="4">
        <v>0</v>
      </c>
      <c r="Y105" s="4">
        <f t="shared" si="42"/>
        <v>3</v>
      </c>
      <c r="Z105" s="4">
        <v>3</v>
      </c>
      <c r="AA105" s="4">
        <f t="shared" si="43"/>
        <v>0</v>
      </c>
      <c r="AB105" s="4">
        <f t="shared" si="44"/>
        <v>1</v>
      </c>
      <c r="AC105" s="4" t="s">
        <v>109</v>
      </c>
      <c r="AD105" s="4" t="s">
        <v>62</v>
      </c>
      <c r="AE105">
        <v>0</v>
      </c>
      <c r="AF105">
        <v>0</v>
      </c>
      <c r="AG105">
        <f t="shared" si="45"/>
        <v>0</v>
      </c>
    </row>
    <row r="107" spans="1:88" ht="12.75">
      <c r="A107" s="1">
        <v>4</v>
      </c>
      <c r="B107" s="1">
        <v>1</v>
      </c>
      <c r="C107" s="1"/>
      <c r="D107" s="1"/>
      <c r="E107" s="1"/>
      <c r="F107" s="1" t="s">
        <v>112</v>
      </c>
      <c r="G107" s="1" t="s">
        <v>112</v>
      </c>
      <c r="H107" s="1" t="s">
        <v>3</v>
      </c>
      <c r="I107" s="1">
        <v>0</v>
      </c>
      <c r="J107" s="1"/>
      <c r="K107" s="1">
        <v>-1</v>
      </c>
      <c r="L107" s="1"/>
      <c r="M107" s="1"/>
      <c r="N107" s="1"/>
      <c r="O107" s="1"/>
      <c r="P107" s="1"/>
      <c r="Q107" s="1"/>
      <c r="R107" s="1"/>
      <c r="S107" s="1"/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19</v>
      </c>
      <c r="BE107" s="1" t="s">
        <v>19</v>
      </c>
      <c r="BF107" s="1" t="s">
        <v>20</v>
      </c>
      <c r="BG107" s="1" t="s">
        <v>3</v>
      </c>
      <c r="BH107" s="1" t="s">
        <v>20</v>
      </c>
      <c r="BI107" s="1" t="s">
        <v>19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19</v>
      </c>
      <c r="BO107" s="1" t="s">
        <v>21</v>
      </c>
      <c r="BP107" s="1" t="s">
        <v>22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33" ht="12.75">
      <c r="A109" s="2">
        <v>17</v>
      </c>
      <c r="B109" s="2">
        <v>1</v>
      </c>
      <c r="C109" s="2">
        <f aca="true" t="shared" si="47" ref="C109:C125">D109*B109</f>
        <v>1</v>
      </c>
      <c r="D109" s="2">
        <v>1</v>
      </c>
      <c r="E109" s="2"/>
      <c r="F109" s="2" t="s">
        <v>24</v>
      </c>
      <c r="G109" s="2" t="s">
        <v>25</v>
      </c>
      <c r="H109" s="2" t="s">
        <v>26</v>
      </c>
      <c r="I109" s="2">
        <v>81.815312</v>
      </c>
      <c r="J109" s="2">
        <v>0</v>
      </c>
      <c r="K109" s="2">
        <f aca="true" t="shared" si="48" ref="K109:K125">ROUND(J109*I109,2)</f>
        <v>0</v>
      </c>
      <c r="L109" s="2">
        <v>0</v>
      </c>
      <c r="M109" s="2">
        <f aca="true" t="shared" si="49" ref="M109:M125">ROUND(L109*I109,2)</f>
        <v>0</v>
      </c>
      <c r="N109" s="2">
        <v>0</v>
      </c>
      <c r="O109" s="2">
        <f aca="true" t="shared" si="50" ref="O109:O125">ROUND(N109*I109,2)</f>
        <v>0</v>
      </c>
      <c r="P109" s="2">
        <v>1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f>ROUND(L109*T109,2)</f>
        <v>0</v>
      </c>
      <c r="W109" s="2">
        <f aca="true" t="shared" si="51" ref="W109:W125">ROUND(V109*I109,2)</f>
        <v>0</v>
      </c>
      <c r="X109" s="2">
        <v>1</v>
      </c>
      <c r="Y109" s="2">
        <f aca="true" t="shared" si="52" ref="Y109:Y125">Z109*B109</f>
        <v>1</v>
      </c>
      <c r="Z109" s="2">
        <v>1</v>
      </c>
      <c r="AA109" s="2">
        <f aca="true" t="shared" si="53" ref="AA109:AA125">ROUND(M109-K109,2)</f>
        <v>0</v>
      </c>
      <c r="AB109" s="2">
        <f aca="true" t="shared" si="54" ref="AB109:AB125">ROUND(IF(J109=0,1,L109/J109),3)</f>
        <v>1</v>
      </c>
      <c r="AC109" s="2" t="s">
        <v>3</v>
      </c>
      <c r="AD109" s="2" t="s">
        <v>26</v>
      </c>
      <c r="AE109">
        <v>0</v>
      </c>
      <c r="AF109">
        <v>0</v>
      </c>
      <c r="AG109">
        <f aca="true" t="shared" si="55" ref="AG109:AG125">AF109*B109</f>
        <v>0</v>
      </c>
    </row>
    <row r="110" spans="1:33" ht="12.75">
      <c r="A110" s="3">
        <v>17</v>
      </c>
      <c r="B110" s="3">
        <v>1</v>
      </c>
      <c r="C110" s="3">
        <f t="shared" si="47"/>
        <v>2</v>
      </c>
      <c r="D110" s="3">
        <v>2</v>
      </c>
      <c r="E110" s="3"/>
      <c r="F110" s="3" t="s">
        <v>77</v>
      </c>
      <c r="G110" s="3" t="s">
        <v>78</v>
      </c>
      <c r="H110" s="3" t="s">
        <v>29</v>
      </c>
      <c r="I110" s="3">
        <v>9.489265</v>
      </c>
      <c r="J110" s="3">
        <v>65.26</v>
      </c>
      <c r="K110" s="3">
        <f t="shared" si="48"/>
        <v>619.27</v>
      </c>
      <c r="L110" s="3">
        <v>65.26</v>
      </c>
      <c r="M110" s="3">
        <f t="shared" si="49"/>
        <v>619.27</v>
      </c>
      <c r="N110" s="3">
        <v>0</v>
      </c>
      <c r="O110" s="3">
        <f t="shared" si="50"/>
        <v>0</v>
      </c>
      <c r="P110" s="3">
        <v>1</v>
      </c>
      <c r="Q110" s="3">
        <v>1</v>
      </c>
      <c r="R110" s="3">
        <v>8.1</v>
      </c>
      <c r="S110" s="3">
        <v>17.67</v>
      </c>
      <c r="T110" s="3">
        <v>1</v>
      </c>
      <c r="U110" s="3">
        <v>8.1</v>
      </c>
      <c r="V110" s="3">
        <f aca="true" t="shared" si="56" ref="V110:V118">ROUND(L110*R110,2)</f>
        <v>528.61</v>
      </c>
      <c r="W110" s="3">
        <f t="shared" si="51"/>
        <v>5016.12</v>
      </c>
      <c r="X110" s="3">
        <v>0</v>
      </c>
      <c r="Y110" s="3">
        <f t="shared" si="52"/>
        <v>2</v>
      </c>
      <c r="Z110" s="3">
        <v>2</v>
      </c>
      <c r="AA110" s="3">
        <f t="shared" si="53"/>
        <v>0</v>
      </c>
      <c r="AB110" s="3">
        <f t="shared" si="54"/>
        <v>1</v>
      </c>
      <c r="AC110" s="3" t="s">
        <v>77</v>
      </c>
      <c r="AD110" s="3" t="s">
        <v>29</v>
      </c>
      <c r="AE110">
        <v>0</v>
      </c>
      <c r="AF110">
        <v>0</v>
      </c>
      <c r="AG110">
        <f t="shared" si="55"/>
        <v>0</v>
      </c>
    </row>
    <row r="111" spans="1:33" ht="12.75">
      <c r="A111" s="3">
        <v>17</v>
      </c>
      <c r="B111" s="3">
        <v>1</v>
      </c>
      <c r="C111" s="3">
        <f t="shared" si="47"/>
        <v>2</v>
      </c>
      <c r="D111" s="3">
        <v>2</v>
      </c>
      <c r="E111" s="3"/>
      <c r="F111" s="3" t="s">
        <v>46</v>
      </c>
      <c r="G111" s="3" t="s">
        <v>47</v>
      </c>
      <c r="H111" s="3" t="s">
        <v>29</v>
      </c>
      <c r="I111" s="3">
        <v>3.39237</v>
      </c>
      <c r="J111" s="3">
        <v>95.06</v>
      </c>
      <c r="K111" s="3">
        <f t="shared" si="48"/>
        <v>322.48</v>
      </c>
      <c r="L111" s="3">
        <v>95.06</v>
      </c>
      <c r="M111" s="3">
        <f t="shared" si="49"/>
        <v>322.48</v>
      </c>
      <c r="N111" s="3">
        <v>0</v>
      </c>
      <c r="O111" s="3">
        <f t="shared" si="50"/>
        <v>0</v>
      </c>
      <c r="P111" s="3">
        <v>1</v>
      </c>
      <c r="Q111" s="3">
        <v>1</v>
      </c>
      <c r="R111" s="3">
        <v>7.48</v>
      </c>
      <c r="S111" s="3">
        <v>17.67</v>
      </c>
      <c r="T111" s="3">
        <v>1</v>
      </c>
      <c r="U111" s="3">
        <v>7.48</v>
      </c>
      <c r="V111" s="3">
        <f t="shared" si="56"/>
        <v>711.05</v>
      </c>
      <c r="W111" s="3">
        <f t="shared" si="51"/>
        <v>2412.14</v>
      </c>
      <c r="X111" s="3">
        <v>0</v>
      </c>
      <c r="Y111" s="3">
        <f t="shared" si="52"/>
        <v>2</v>
      </c>
      <c r="Z111" s="3">
        <v>2</v>
      </c>
      <c r="AA111" s="3">
        <f t="shared" si="53"/>
        <v>0</v>
      </c>
      <c r="AB111" s="3">
        <f t="shared" si="54"/>
        <v>1</v>
      </c>
      <c r="AC111" s="3" t="s">
        <v>46</v>
      </c>
      <c r="AD111" s="3" t="s">
        <v>29</v>
      </c>
      <c r="AE111">
        <v>0</v>
      </c>
      <c r="AF111">
        <v>0</v>
      </c>
      <c r="AG111">
        <f t="shared" si="55"/>
        <v>0</v>
      </c>
    </row>
    <row r="112" spans="1:33" ht="12.75">
      <c r="A112" s="3">
        <v>17</v>
      </c>
      <c r="B112" s="3">
        <v>1</v>
      </c>
      <c r="C112" s="3">
        <f t="shared" si="47"/>
        <v>2</v>
      </c>
      <c r="D112" s="3">
        <v>2</v>
      </c>
      <c r="E112" s="3"/>
      <c r="F112" s="3" t="s">
        <v>27</v>
      </c>
      <c r="G112" s="3" t="s">
        <v>28</v>
      </c>
      <c r="H112" s="3" t="s">
        <v>29</v>
      </c>
      <c r="I112" s="3">
        <v>1.076987</v>
      </c>
      <c r="J112" s="3">
        <v>116.89</v>
      </c>
      <c r="K112" s="3">
        <f t="shared" si="48"/>
        <v>125.89</v>
      </c>
      <c r="L112" s="3">
        <v>116.89</v>
      </c>
      <c r="M112" s="3">
        <f t="shared" si="49"/>
        <v>125.89</v>
      </c>
      <c r="N112" s="3">
        <v>0</v>
      </c>
      <c r="O112" s="3">
        <f t="shared" si="50"/>
        <v>0</v>
      </c>
      <c r="P112" s="3">
        <v>1</v>
      </c>
      <c r="Q112" s="3">
        <v>1</v>
      </c>
      <c r="R112" s="3">
        <v>7.94</v>
      </c>
      <c r="S112" s="3">
        <v>17.67</v>
      </c>
      <c r="T112" s="3">
        <v>1</v>
      </c>
      <c r="U112" s="3">
        <v>7.94</v>
      </c>
      <c r="V112" s="3">
        <f t="shared" si="56"/>
        <v>928.11</v>
      </c>
      <c r="W112" s="3">
        <f t="shared" si="51"/>
        <v>999.56</v>
      </c>
      <c r="X112" s="3">
        <v>0</v>
      </c>
      <c r="Y112" s="3">
        <f t="shared" si="52"/>
        <v>2</v>
      </c>
      <c r="Z112" s="3">
        <v>2</v>
      </c>
      <c r="AA112" s="3">
        <f t="shared" si="53"/>
        <v>0</v>
      </c>
      <c r="AB112" s="3">
        <f t="shared" si="54"/>
        <v>1</v>
      </c>
      <c r="AC112" s="3" t="s">
        <v>27</v>
      </c>
      <c r="AD112" s="3" t="s">
        <v>29</v>
      </c>
      <c r="AE112">
        <v>0</v>
      </c>
      <c r="AF112">
        <v>0</v>
      </c>
      <c r="AG112">
        <f t="shared" si="55"/>
        <v>0</v>
      </c>
    </row>
    <row r="113" spans="1:33" ht="12.75">
      <c r="A113" s="3">
        <v>17</v>
      </c>
      <c r="B113" s="3">
        <v>1</v>
      </c>
      <c r="C113" s="3">
        <f t="shared" si="47"/>
        <v>2</v>
      </c>
      <c r="D113" s="3">
        <v>2</v>
      </c>
      <c r="E113" s="3"/>
      <c r="F113" s="3" t="s">
        <v>83</v>
      </c>
      <c r="G113" s="3" t="s">
        <v>84</v>
      </c>
      <c r="H113" s="3" t="s">
        <v>29</v>
      </c>
      <c r="I113" s="3">
        <v>1.076987</v>
      </c>
      <c r="J113" s="3">
        <v>62.97</v>
      </c>
      <c r="K113" s="3">
        <f t="shared" si="48"/>
        <v>67.82</v>
      </c>
      <c r="L113" s="3">
        <v>62.97</v>
      </c>
      <c r="M113" s="3">
        <f t="shared" si="49"/>
        <v>67.82</v>
      </c>
      <c r="N113" s="3">
        <v>0</v>
      </c>
      <c r="O113" s="3">
        <f t="shared" si="50"/>
        <v>0</v>
      </c>
      <c r="P113" s="3">
        <v>1</v>
      </c>
      <c r="Q113" s="3">
        <v>1</v>
      </c>
      <c r="R113" s="3">
        <v>5.14</v>
      </c>
      <c r="S113" s="3">
        <v>17.67</v>
      </c>
      <c r="T113" s="3">
        <v>1</v>
      </c>
      <c r="U113" s="3">
        <v>5.14</v>
      </c>
      <c r="V113" s="3">
        <f t="shared" si="56"/>
        <v>323.67</v>
      </c>
      <c r="W113" s="3">
        <f t="shared" si="51"/>
        <v>348.59</v>
      </c>
      <c r="X113" s="3">
        <v>0</v>
      </c>
      <c r="Y113" s="3">
        <f t="shared" si="52"/>
        <v>2</v>
      </c>
      <c r="Z113" s="3">
        <v>2</v>
      </c>
      <c r="AA113" s="3">
        <f t="shared" si="53"/>
        <v>0</v>
      </c>
      <c r="AB113" s="3">
        <f t="shared" si="54"/>
        <v>1</v>
      </c>
      <c r="AC113" s="3" t="s">
        <v>83</v>
      </c>
      <c r="AD113" s="3" t="s">
        <v>29</v>
      </c>
      <c r="AE113">
        <v>0</v>
      </c>
      <c r="AF113">
        <v>0</v>
      </c>
      <c r="AG113">
        <f t="shared" si="55"/>
        <v>0</v>
      </c>
    </row>
    <row r="114" spans="1:33" ht="12.75">
      <c r="A114" s="3">
        <v>17</v>
      </c>
      <c r="B114" s="3">
        <v>1</v>
      </c>
      <c r="C114" s="3">
        <f t="shared" si="47"/>
        <v>2</v>
      </c>
      <c r="D114" s="3">
        <v>2</v>
      </c>
      <c r="E114" s="3"/>
      <c r="F114" s="3" t="s">
        <v>85</v>
      </c>
      <c r="G114" s="3" t="s">
        <v>86</v>
      </c>
      <c r="H114" s="3" t="s">
        <v>29</v>
      </c>
      <c r="I114" s="3">
        <v>0.894029</v>
      </c>
      <c r="J114" s="3">
        <v>140.58</v>
      </c>
      <c r="K114" s="3">
        <f t="shared" si="48"/>
        <v>125.68</v>
      </c>
      <c r="L114" s="3">
        <v>140.58</v>
      </c>
      <c r="M114" s="3">
        <f t="shared" si="49"/>
        <v>125.68</v>
      </c>
      <c r="N114" s="3">
        <v>0</v>
      </c>
      <c r="O114" s="3">
        <f t="shared" si="50"/>
        <v>0</v>
      </c>
      <c r="P114" s="3">
        <v>1</v>
      </c>
      <c r="Q114" s="3">
        <v>1</v>
      </c>
      <c r="R114" s="3">
        <v>10.7</v>
      </c>
      <c r="S114" s="3">
        <v>17.67</v>
      </c>
      <c r="T114" s="3">
        <v>1</v>
      </c>
      <c r="U114" s="3">
        <v>10.7</v>
      </c>
      <c r="V114" s="3">
        <f t="shared" si="56"/>
        <v>1504.21</v>
      </c>
      <c r="W114" s="3">
        <f t="shared" si="51"/>
        <v>1344.81</v>
      </c>
      <c r="X114" s="3">
        <v>0</v>
      </c>
      <c r="Y114" s="3">
        <f t="shared" si="52"/>
        <v>2</v>
      </c>
      <c r="Z114" s="3">
        <v>2</v>
      </c>
      <c r="AA114" s="3">
        <f t="shared" si="53"/>
        <v>0</v>
      </c>
      <c r="AB114" s="3">
        <f t="shared" si="54"/>
        <v>1</v>
      </c>
      <c r="AC114" s="3" t="s">
        <v>85</v>
      </c>
      <c r="AD114" s="3" t="s">
        <v>29</v>
      </c>
      <c r="AE114">
        <v>0</v>
      </c>
      <c r="AF114">
        <v>0</v>
      </c>
      <c r="AG114">
        <f t="shared" si="55"/>
        <v>0</v>
      </c>
    </row>
    <row r="115" spans="1:33" ht="12.75">
      <c r="A115" s="3">
        <v>17</v>
      </c>
      <c r="B115" s="3">
        <v>1</v>
      </c>
      <c r="C115" s="3">
        <f t="shared" si="47"/>
        <v>2</v>
      </c>
      <c r="D115" s="3">
        <v>2</v>
      </c>
      <c r="E115" s="3"/>
      <c r="F115" s="3" t="s">
        <v>89</v>
      </c>
      <c r="G115" s="3" t="s">
        <v>90</v>
      </c>
      <c r="H115" s="3" t="s">
        <v>29</v>
      </c>
      <c r="I115" s="3">
        <v>6.792373</v>
      </c>
      <c r="J115" s="3">
        <v>84.82</v>
      </c>
      <c r="K115" s="3">
        <f t="shared" si="48"/>
        <v>576.13</v>
      </c>
      <c r="L115" s="3">
        <v>84.82</v>
      </c>
      <c r="M115" s="3">
        <f t="shared" si="49"/>
        <v>576.13</v>
      </c>
      <c r="N115" s="3">
        <v>0</v>
      </c>
      <c r="O115" s="3">
        <f t="shared" si="50"/>
        <v>0</v>
      </c>
      <c r="P115" s="3">
        <v>1</v>
      </c>
      <c r="Q115" s="3">
        <v>1</v>
      </c>
      <c r="R115" s="3">
        <v>11.35</v>
      </c>
      <c r="S115" s="3">
        <v>17.67</v>
      </c>
      <c r="T115" s="3">
        <v>1</v>
      </c>
      <c r="U115" s="3">
        <v>11.35</v>
      </c>
      <c r="V115" s="3">
        <f t="shared" si="56"/>
        <v>962.71</v>
      </c>
      <c r="W115" s="3">
        <f t="shared" si="51"/>
        <v>6539.09</v>
      </c>
      <c r="X115" s="3">
        <v>0</v>
      </c>
      <c r="Y115" s="3">
        <f t="shared" si="52"/>
        <v>2</v>
      </c>
      <c r="Z115" s="3">
        <v>2</v>
      </c>
      <c r="AA115" s="3">
        <f t="shared" si="53"/>
        <v>0</v>
      </c>
      <c r="AB115" s="3">
        <f t="shared" si="54"/>
        <v>1</v>
      </c>
      <c r="AC115" s="3" t="s">
        <v>89</v>
      </c>
      <c r="AD115" s="3" t="s">
        <v>29</v>
      </c>
      <c r="AE115">
        <v>0</v>
      </c>
      <c r="AF115">
        <v>0</v>
      </c>
      <c r="AG115">
        <f t="shared" si="55"/>
        <v>0</v>
      </c>
    </row>
    <row r="116" spans="1:33" ht="12.75">
      <c r="A116" s="3">
        <v>17</v>
      </c>
      <c r="B116" s="3">
        <v>1</v>
      </c>
      <c r="C116" s="3">
        <f t="shared" si="47"/>
        <v>2</v>
      </c>
      <c r="D116" s="3">
        <v>2</v>
      </c>
      <c r="E116" s="3"/>
      <c r="F116" s="3" t="s">
        <v>91</v>
      </c>
      <c r="G116" s="3" t="s">
        <v>92</v>
      </c>
      <c r="H116" s="3" t="s">
        <v>29</v>
      </c>
      <c r="I116" s="3">
        <v>7.577838</v>
      </c>
      <c r="J116" s="3">
        <v>119.77</v>
      </c>
      <c r="K116" s="3">
        <f t="shared" si="48"/>
        <v>907.6</v>
      </c>
      <c r="L116" s="3">
        <v>119.77</v>
      </c>
      <c r="M116" s="3">
        <f t="shared" si="49"/>
        <v>907.6</v>
      </c>
      <c r="N116" s="3">
        <v>0</v>
      </c>
      <c r="O116" s="3">
        <f t="shared" si="50"/>
        <v>0</v>
      </c>
      <c r="P116" s="3">
        <v>1</v>
      </c>
      <c r="Q116" s="3">
        <v>1</v>
      </c>
      <c r="R116" s="3">
        <v>12.14</v>
      </c>
      <c r="S116" s="3">
        <v>17.67</v>
      </c>
      <c r="T116" s="3">
        <v>1</v>
      </c>
      <c r="U116" s="3">
        <v>12.14</v>
      </c>
      <c r="V116" s="3">
        <f t="shared" si="56"/>
        <v>1454.01</v>
      </c>
      <c r="W116" s="3">
        <f t="shared" si="51"/>
        <v>11018.25</v>
      </c>
      <c r="X116" s="3">
        <v>0</v>
      </c>
      <c r="Y116" s="3">
        <f t="shared" si="52"/>
        <v>2</v>
      </c>
      <c r="Z116" s="3">
        <v>2</v>
      </c>
      <c r="AA116" s="3">
        <f t="shared" si="53"/>
        <v>0</v>
      </c>
      <c r="AB116" s="3">
        <f t="shared" si="54"/>
        <v>1</v>
      </c>
      <c r="AC116" s="3" t="s">
        <v>91</v>
      </c>
      <c r="AD116" s="3" t="s">
        <v>29</v>
      </c>
      <c r="AE116">
        <v>0</v>
      </c>
      <c r="AF116">
        <v>0</v>
      </c>
      <c r="AG116">
        <f t="shared" si="55"/>
        <v>0</v>
      </c>
    </row>
    <row r="117" spans="1:33" ht="12.75">
      <c r="A117" s="3">
        <v>17</v>
      </c>
      <c r="B117" s="3">
        <v>1</v>
      </c>
      <c r="C117" s="3">
        <f t="shared" si="47"/>
        <v>2</v>
      </c>
      <c r="D117" s="3">
        <v>2</v>
      </c>
      <c r="E117" s="3"/>
      <c r="F117" s="3" t="s">
        <v>34</v>
      </c>
      <c r="G117" s="3" t="s">
        <v>35</v>
      </c>
      <c r="H117" s="3" t="s">
        <v>29</v>
      </c>
      <c r="I117" s="3">
        <v>1.934684</v>
      </c>
      <c r="J117" s="3">
        <v>125.13</v>
      </c>
      <c r="K117" s="3">
        <f t="shared" si="48"/>
        <v>242.09</v>
      </c>
      <c r="L117" s="3">
        <v>125.13</v>
      </c>
      <c r="M117" s="3">
        <f t="shared" si="49"/>
        <v>242.09</v>
      </c>
      <c r="N117" s="3">
        <v>0</v>
      </c>
      <c r="O117" s="3">
        <f t="shared" si="50"/>
        <v>0</v>
      </c>
      <c r="P117" s="3">
        <v>1</v>
      </c>
      <c r="Q117" s="3">
        <v>1</v>
      </c>
      <c r="R117" s="3">
        <v>9.1</v>
      </c>
      <c r="S117" s="3">
        <v>17.67</v>
      </c>
      <c r="T117" s="3">
        <v>1</v>
      </c>
      <c r="U117" s="3">
        <v>9.1</v>
      </c>
      <c r="V117" s="3">
        <f t="shared" si="56"/>
        <v>1138.68</v>
      </c>
      <c r="W117" s="3">
        <f t="shared" si="51"/>
        <v>2202.99</v>
      </c>
      <c r="X117" s="3">
        <v>0</v>
      </c>
      <c r="Y117" s="3">
        <f t="shared" si="52"/>
        <v>2</v>
      </c>
      <c r="Z117" s="3">
        <v>2</v>
      </c>
      <c r="AA117" s="3">
        <f t="shared" si="53"/>
        <v>0</v>
      </c>
      <c r="AB117" s="3">
        <f t="shared" si="54"/>
        <v>1</v>
      </c>
      <c r="AC117" s="3" t="s">
        <v>34</v>
      </c>
      <c r="AD117" s="3" t="s">
        <v>29</v>
      </c>
      <c r="AE117">
        <v>0</v>
      </c>
      <c r="AF117">
        <v>0</v>
      </c>
      <c r="AG117">
        <f t="shared" si="55"/>
        <v>0</v>
      </c>
    </row>
    <row r="118" spans="1:33" ht="12.75">
      <c r="A118" s="3">
        <v>17</v>
      </c>
      <c r="B118" s="3">
        <v>1</v>
      </c>
      <c r="C118" s="3">
        <f t="shared" si="47"/>
        <v>2</v>
      </c>
      <c r="D118" s="3">
        <v>2</v>
      </c>
      <c r="E118" s="3"/>
      <c r="F118" s="3" t="s">
        <v>97</v>
      </c>
      <c r="G118" s="3" t="s">
        <v>98</v>
      </c>
      <c r="H118" s="3" t="s">
        <v>29</v>
      </c>
      <c r="I118" s="3">
        <v>0.607265</v>
      </c>
      <c r="J118" s="3">
        <v>178.02</v>
      </c>
      <c r="K118" s="3">
        <f t="shared" si="48"/>
        <v>108.11</v>
      </c>
      <c r="L118" s="3">
        <v>178.02</v>
      </c>
      <c r="M118" s="3">
        <f t="shared" si="49"/>
        <v>108.11</v>
      </c>
      <c r="N118" s="3">
        <v>0</v>
      </c>
      <c r="O118" s="3">
        <f t="shared" si="50"/>
        <v>0</v>
      </c>
      <c r="P118" s="3">
        <v>1</v>
      </c>
      <c r="Q118" s="3">
        <v>1</v>
      </c>
      <c r="R118" s="3">
        <v>8.79</v>
      </c>
      <c r="S118" s="3">
        <v>17.67</v>
      </c>
      <c r="T118" s="3">
        <v>1</v>
      </c>
      <c r="U118" s="3">
        <v>8.79</v>
      </c>
      <c r="V118" s="3">
        <f t="shared" si="56"/>
        <v>1564.8</v>
      </c>
      <c r="W118" s="3">
        <f t="shared" si="51"/>
        <v>950.25</v>
      </c>
      <c r="X118" s="3">
        <v>0</v>
      </c>
      <c r="Y118" s="3">
        <f t="shared" si="52"/>
        <v>2</v>
      </c>
      <c r="Z118" s="3">
        <v>2</v>
      </c>
      <c r="AA118" s="3">
        <f t="shared" si="53"/>
        <v>0</v>
      </c>
      <c r="AB118" s="3">
        <f t="shared" si="54"/>
        <v>1</v>
      </c>
      <c r="AC118" s="3" t="s">
        <v>97</v>
      </c>
      <c r="AD118" s="3" t="s">
        <v>29</v>
      </c>
      <c r="AE118">
        <v>0</v>
      </c>
      <c r="AF118">
        <v>0</v>
      </c>
      <c r="AG118">
        <f t="shared" si="55"/>
        <v>0</v>
      </c>
    </row>
    <row r="119" spans="1:33" ht="12.75">
      <c r="A119" s="3">
        <v>17</v>
      </c>
      <c r="B119" s="3">
        <v>1</v>
      </c>
      <c r="C119" s="3">
        <f t="shared" si="47"/>
        <v>2</v>
      </c>
      <c r="D119" s="3">
        <v>2</v>
      </c>
      <c r="E119" s="3"/>
      <c r="F119" s="3" t="s">
        <v>36</v>
      </c>
      <c r="G119" s="3" t="s">
        <v>37</v>
      </c>
      <c r="H119" s="3" t="s">
        <v>38</v>
      </c>
      <c r="I119" s="3">
        <v>14345.35264</v>
      </c>
      <c r="J119" s="3">
        <v>1</v>
      </c>
      <c r="K119" s="3">
        <f t="shared" si="48"/>
        <v>14345.35</v>
      </c>
      <c r="L119" s="3">
        <v>1</v>
      </c>
      <c r="M119" s="3">
        <f t="shared" si="49"/>
        <v>14345.35</v>
      </c>
      <c r="N119" s="3">
        <v>0</v>
      </c>
      <c r="O119" s="3">
        <f t="shared" si="50"/>
        <v>0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f t="shared" si="51"/>
        <v>14345.35</v>
      </c>
      <c r="X119" s="3">
        <v>0</v>
      </c>
      <c r="Y119" s="3">
        <f t="shared" si="52"/>
        <v>2</v>
      </c>
      <c r="Z119" s="3">
        <v>2</v>
      </c>
      <c r="AA119" s="3">
        <f t="shared" si="53"/>
        <v>0</v>
      </c>
      <c r="AB119" s="3">
        <f t="shared" si="54"/>
        <v>1</v>
      </c>
      <c r="AC119" s="3" t="s">
        <v>3</v>
      </c>
      <c r="AD119" s="3" t="s">
        <v>38</v>
      </c>
      <c r="AE119">
        <v>0</v>
      </c>
      <c r="AF119">
        <v>0</v>
      </c>
      <c r="AG119">
        <f t="shared" si="55"/>
        <v>0</v>
      </c>
    </row>
    <row r="120" spans="1:33" ht="12.75">
      <c r="A120" s="4">
        <v>17</v>
      </c>
      <c r="B120" s="4">
        <v>1</v>
      </c>
      <c r="C120" s="4">
        <f t="shared" si="47"/>
        <v>3</v>
      </c>
      <c r="D120" s="4">
        <v>3</v>
      </c>
      <c r="E120" s="4"/>
      <c r="F120" s="4" t="s">
        <v>42</v>
      </c>
      <c r="G120" s="4" t="s">
        <v>43</v>
      </c>
      <c r="H120" s="4" t="s">
        <v>44</v>
      </c>
      <c r="I120" s="4">
        <v>5.501718</v>
      </c>
      <c r="J120" s="4">
        <v>7.07</v>
      </c>
      <c r="K120" s="4">
        <f t="shared" si="48"/>
        <v>38.9</v>
      </c>
      <c r="L120" s="4">
        <v>7.07</v>
      </c>
      <c r="M120" s="4">
        <f t="shared" si="49"/>
        <v>38.9</v>
      </c>
      <c r="N120" s="4">
        <v>0</v>
      </c>
      <c r="O120" s="4">
        <f t="shared" si="50"/>
        <v>0</v>
      </c>
      <c r="P120" s="4">
        <v>1</v>
      </c>
      <c r="Q120" s="4">
        <v>4.05</v>
      </c>
      <c r="R120" s="4">
        <v>1</v>
      </c>
      <c r="S120" s="4">
        <v>1</v>
      </c>
      <c r="T120" s="4">
        <v>1</v>
      </c>
      <c r="U120" s="4">
        <v>4.05</v>
      </c>
      <c r="V120" s="4">
        <f>ROUND(L120*Q120,2)</f>
        <v>28.63</v>
      </c>
      <c r="W120" s="4">
        <f t="shared" si="51"/>
        <v>157.51</v>
      </c>
      <c r="X120" s="4">
        <v>0</v>
      </c>
      <c r="Y120" s="4">
        <f t="shared" si="52"/>
        <v>3</v>
      </c>
      <c r="Z120" s="4">
        <v>3</v>
      </c>
      <c r="AA120" s="4">
        <f t="shared" si="53"/>
        <v>0</v>
      </c>
      <c r="AB120" s="4">
        <f t="shared" si="54"/>
        <v>1</v>
      </c>
      <c r="AC120" s="4" t="s">
        <v>42</v>
      </c>
      <c r="AD120" s="4" t="s">
        <v>44</v>
      </c>
      <c r="AE120">
        <v>0</v>
      </c>
      <c r="AF120">
        <v>0</v>
      </c>
      <c r="AG120">
        <f t="shared" si="55"/>
        <v>0</v>
      </c>
    </row>
    <row r="121" spans="1:33" ht="12.75">
      <c r="A121" s="4">
        <v>17</v>
      </c>
      <c r="B121" s="4">
        <v>1</v>
      </c>
      <c r="C121" s="4">
        <f t="shared" si="47"/>
        <v>3</v>
      </c>
      <c r="D121" s="4">
        <v>3</v>
      </c>
      <c r="E121" s="4"/>
      <c r="F121" s="4" t="s">
        <v>99</v>
      </c>
      <c r="G121" s="4" t="s">
        <v>100</v>
      </c>
      <c r="H121" s="4" t="s">
        <v>44</v>
      </c>
      <c r="I121" s="4">
        <v>8.719704</v>
      </c>
      <c r="J121" s="4">
        <v>206.56</v>
      </c>
      <c r="K121" s="4">
        <f t="shared" si="48"/>
        <v>1801.14</v>
      </c>
      <c r="L121" s="4">
        <v>206.56</v>
      </c>
      <c r="M121" s="4">
        <f t="shared" si="49"/>
        <v>1801.14</v>
      </c>
      <c r="N121" s="4">
        <v>0</v>
      </c>
      <c r="O121" s="4">
        <f t="shared" si="50"/>
        <v>0</v>
      </c>
      <c r="P121" s="4">
        <v>1</v>
      </c>
      <c r="Q121" s="4">
        <v>8.88</v>
      </c>
      <c r="R121" s="4">
        <v>1</v>
      </c>
      <c r="S121" s="4">
        <v>1</v>
      </c>
      <c r="T121" s="4">
        <v>1</v>
      </c>
      <c r="U121" s="4">
        <v>8.88</v>
      </c>
      <c r="V121" s="4">
        <f>ROUND(L121*Q121,2)</f>
        <v>1834.25</v>
      </c>
      <c r="W121" s="4">
        <f t="shared" si="51"/>
        <v>15994.12</v>
      </c>
      <c r="X121" s="4">
        <v>0</v>
      </c>
      <c r="Y121" s="4">
        <f t="shared" si="52"/>
        <v>3</v>
      </c>
      <c r="Z121" s="4">
        <v>3</v>
      </c>
      <c r="AA121" s="4">
        <f t="shared" si="53"/>
        <v>0</v>
      </c>
      <c r="AB121" s="4">
        <f t="shared" si="54"/>
        <v>1</v>
      </c>
      <c r="AC121" s="4" t="s">
        <v>99</v>
      </c>
      <c r="AD121" s="4" t="s">
        <v>44</v>
      </c>
      <c r="AE121">
        <v>0</v>
      </c>
      <c r="AF121">
        <v>0</v>
      </c>
      <c r="AG121">
        <f t="shared" si="55"/>
        <v>0</v>
      </c>
    </row>
    <row r="122" spans="1:33" ht="12.75">
      <c r="A122" s="4">
        <v>17</v>
      </c>
      <c r="B122" s="4">
        <v>1</v>
      </c>
      <c r="C122" s="4">
        <f t="shared" si="47"/>
        <v>3</v>
      </c>
      <c r="D122" s="4">
        <v>3</v>
      </c>
      <c r="E122" s="4"/>
      <c r="F122" s="4" t="s">
        <v>101</v>
      </c>
      <c r="G122" s="4" t="s">
        <v>102</v>
      </c>
      <c r="H122" s="4" t="s">
        <v>44</v>
      </c>
      <c r="I122" s="4">
        <v>43.59852</v>
      </c>
      <c r="J122" s="4">
        <v>173.37</v>
      </c>
      <c r="K122" s="4">
        <f t="shared" si="48"/>
        <v>7558.68</v>
      </c>
      <c r="L122" s="4">
        <v>173.37</v>
      </c>
      <c r="M122" s="4">
        <f t="shared" si="49"/>
        <v>7558.68</v>
      </c>
      <c r="N122" s="4">
        <v>0</v>
      </c>
      <c r="O122" s="4">
        <f t="shared" si="50"/>
        <v>0</v>
      </c>
      <c r="P122" s="4">
        <v>1</v>
      </c>
      <c r="Q122" s="4">
        <v>9.58</v>
      </c>
      <c r="R122" s="4">
        <v>1</v>
      </c>
      <c r="S122" s="4">
        <v>1</v>
      </c>
      <c r="T122" s="4">
        <v>1</v>
      </c>
      <c r="U122" s="4">
        <v>9.58</v>
      </c>
      <c r="V122" s="4">
        <f>ROUND(L122*Q122,2)</f>
        <v>1660.88</v>
      </c>
      <c r="W122" s="4">
        <f t="shared" si="51"/>
        <v>72411.91</v>
      </c>
      <c r="X122" s="4">
        <v>0</v>
      </c>
      <c r="Y122" s="4">
        <f t="shared" si="52"/>
        <v>3</v>
      </c>
      <c r="Z122" s="4">
        <v>3</v>
      </c>
      <c r="AA122" s="4">
        <f t="shared" si="53"/>
        <v>0</v>
      </c>
      <c r="AB122" s="4">
        <f t="shared" si="54"/>
        <v>1</v>
      </c>
      <c r="AC122" s="4" t="s">
        <v>101</v>
      </c>
      <c r="AD122" s="4" t="s">
        <v>44</v>
      </c>
      <c r="AE122">
        <v>0</v>
      </c>
      <c r="AF122">
        <v>0</v>
      </c>
      <c r="AG122">
        <f t="shared" si="55"/>
        <v>0</v>
      </c>
    </row>
    <row r="123" spans="1:33" ht="12.75">
      <c r="A123" s="4">
        <v>17</v>
      </c>
      <c r="B123" s="4">
        <v>1</v>
      </c>
      <c r="C123" s="4">
        <f t="shared" si="47"/>
        <v>3</v>
      </c>
      <c r="D123" s="4">
        <v>3</v>
      </c>
      <c r="E123" s="4"/>
      <c r="F123" s="4" t="s">
        <v>113</v>
      </c>
      <c r="G123" s="4" t="s">
        <v>114</v>
      </c>
      <c r="H123" s="4" t="s">
        <v>62</v>
      </c>
      <c r="I123" s="4">
        <v>0.207612</v>
      </c>
      <c r="J123" s="4">
        <v>3501.78</v>
      </c>
      <c r="K123" s="4">
        <f t="shared" si="48"/>
        <v>727.01</v>
      </c>
      <c r="L123" s="4">
        <v>3501.78</v>
      </c>
      <c r="M123" s="4">
        <f t="shared" si="49"/>
        <v>727.01</v>
      </c>
      <c r="N123" s="4">
        <v>0</v>
      </c>
      <c r="O123" s="4">
        <f t="shared" si="50"/>
        <v>0</v>
      </c>
      <c r="P123" s="4">
        <v>1</v>
      </c>
      <c r="Q123" s="4">
        <v>3.91</v>
      </c>
      <c r="R123" s="4">
        <v>1</v>
      </c>
      <c r="S123" s="4">
        <v>1</v>
      </c>
      <c r="T123" s="4">
        <v>1</v>
      </c>
      <c r="U123" s="4">
        <v>3.91</v>
      </c>
      <c r="V123" s="4">
        <f>ROUND(L123*Q123,2)</f>
        <v>13691.96</v>
      </c>
      <c r="W123" s="4">
        <f t="shared" si="51"/>
        <v>2842.62</v>
      </c>
      <c r="X123" s="4">
        <v>0</v>
      </c>
      <c r="Y123" s="4">
        <f t="shared" si="52"/>
        <v>3</v>
      </c>
      <c r="Z123" s="4">
        <v>3</v>
      </c>
      <c r="AA123" s="4">
        <f t="shared" si="53"/>
        <v>0</v>
      </c>
      <c r="AB123" s="4">
        <f t="shared" si="54"/>
        <v>1</v>
      </c>
      <c r="AC123" s="4" t="s">
        <v>113</v>
      </c>
      <c r="AD123" s="4" t="s">
        <v>62</v>
      </c>
      <c r="AE123">
        <v>0</v>
      </c>
      <c r="AF123">
        <v>0</v>
      </c>
      <c r="AG123">
        <f t="shared" si="55"/>
        <v>0</v>
      </c>
    </row>
    <row r="124" spans="1:33" ht="12.75">
      <c r="A124" s="4">
        <v>17</v>
      </c>
      <c r="B124" s="4">
        <v>1</v>
      </c>
      <c r="C124" s="4">
        <f t="shared" si="47"/>
        <v>3</v>
      </c>
      <c r="D124" s="4">
        <v>3</v>
      </c>
      <c r="E124" s="4"/>
      <c r="F124" s="4" t="s">
        <v>103</v>
      </c>
      <c r="G124" s="4" t="s">
        <v>104</v>
      </c>
      <c r="H124" s="4" t="s">
        <v>44</v>
      </c>
      <c r="I124" s="4">
        <v>57.0933</v>
      </c>
      <c r="J124" s="4">
        <v>0</v>
      </c>
      <c r="K124" s="4">
        <f t="shared" si="48"/>
        <v>0</v>
      </c>
      <c r="L124" s="4">
        <v>104.99</v>
      </c>
      <c r="M124" s="4">
        <f t="shared" si="49"/>
        <v>5994.23</v>
      </c>
      <c r="N124" s="4">
        <v>0</v>
      </c>
      <c r="O124" s="4">
        <f t="shared" si="50"/>
        <v>0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104.99</v>
      </c>
      <c r="W124" s="4">
        <f t="shared" si="51"/>
        <v>5994.23</v>
      </c>
      <c r="X124" s="4">
        <v>0</v>
      </c>
      <c r="Y124" s="4">
        <f t="shared" si="52"/>
        <v>3</v>
      </c>
      <c r="Z124" s="4">
        <v>3</v>
      </c>
      <c r="AA124" s="4">
        <f t="shared" si="53"/>
        <v>5994.23</v>
      </c>
      <c r="AB124" s="4">
        <f t="shared" si="54"/>
        <v>1</v>
      </c>
      <c r="AC124" s="4" t="s">
        <v>3</v>
      </c>
      <c r="AD124" s="4" t="s">
        <v>44</v>
      </c>
      <c r="AE124">
        <v>0</v>
      </c>
      <c r="AF124">
        <v>0</v>
      </c>
      <c r="AG124">
        <f t="shared" si="55"/>
        <v>0</v>
      </c>
    </row>
    <row r="125" spans="1:33" ht="12.75">
      <c r="A125" s="4">
        <v>17</v>
      </c>
      <c r="B125" s="4">
        <v>1</v>
      </c>
      <c r="C125" s="4">
        <f t="shared" si="47"/>
        <v>3</v>
      </c>
      <c r="D125" s="4">
        <v>3</v>
      </c>
      <c r="E125" s="4"/>
      <c r="F125" s="4" t="s">
        <v>115</v>
      </c>
      <c r="G125" s="4" t="s">
        <v>116</v>
      </c>
      <c r="H125" s="4" t="s">
        <v>62</v>
      </c>
      <c r="I125" s="4">
        <v>41.17638</v>
      </c>
      <c r="J125" s="4">
        <v>317.96</v>
      </c>
      <c r="K125" s="4">
        <f t="shared" si="48"/>
        <v>13092.44</v>
      </c>
      <c r="L125" s="4">
        <v>317.96</v>
      </c>
      <c r="M125" s="4">
        <f t="shared" si="49"/>
        <v>13092.44</v>
      </c>
      <c r="N125" s="4">
        <v>0</v>
      </c>
      <c r="O125" s="4">
        <f t="shared" si="50"/>
        <v>0</v>
      </c>
      <c r="P125" s="4">
        <v>1</v>
      </c>
      <c r="Q125" s="4">
        <v>7.24</v>
      </c>
      <c r="R125" s="4">
        <v>1</v>
      </c>
      <c r="S125" s="4">
        <v>1</v>
      </c>
      <c r="T125" s="4">
        <v>1</v>
      </c>
      <c r="U125" s="4">
        <v>7.24</v>
      </c>
      <c r="V125" s="4">
        <f>ROUND(L125*Q125,2)</f>
        <v>2302.03</v>
      </c>
      <c r="W125" s="4">
        <f t="shared" si="51"/>
        <v>94789.26</v>
      </c>
      <c r="X125" s="4">
        <v>0</v>
      </c>
      <c r="Y125" s="4">
        <f t="shared" si="52"/>
        <v>3</v>
      </c>
      <c r="Z125" s="4">
        <v>3</v>
      </c>
      <c r="AA125" s="4">
        <f t="shared" si="53"/>
        <v>0</v>
      </c>
      <c r="AB125" s="4">
        <f t="shared" si="54"/>
        <v>1</v>
      </c>
      <c r="AC125" s="4" t="s">
        <v>115</v>
      </c>
      <c r="AD125" s="4" t="s">
        <v>62</v>
      </c>
      <c r="AE125">
        <v>0</v>
      </c>
      <c r="AF125">
        <v>0</v>
      </c>
      <c r="AG125">
        <f t="shared" si="55"/>
        <v>0</v>
      </c>
    </row>
    <row r="127" spans="1:88" ht="12.75">
      <c r="A127" s="1">
        <v>4</v>
      </c>
      <c r="B127" s="1">
        <v>1</v>
      </c>
      <c r="C127" s="1"/>
      <c r="D127" s="1"/>
      <c r="E127" s="1"/>
      <c r="F127" s="1" t="s">
        <v>117</v>
      </c>
      <c r="G127" s="1" t="s">
        <v>117</v>
      </c>
      <c r="H127" s="1" t="s">
        <v>3</v>
      </c>
      <c r="I127" s="1">
        <v>0</v>
      </c>
      <c r="J127" s="1"/>
      <c r="K127" s="1">
        <v>-1</v>
      </c>
      <c r="L127" s="1"/>
      <c r="M127" s="1"/>
      <c r="N127" s="1"/>
      <c r="O127" s="1"/>
      <c r="P127" s="1"/>
      <c r="Q127" s="1"/>
      <c r="R127" s="1"/>
      <c r="S127" s="1"/>
      <c r="T127" s="1"/>
      <c r="U127" s="1" t="s">
        <v>3</v>
      </c>
      <c r="V127" s="1">
        <v>0</v>
      </c>
      <c r="W127" s="1"/>
      <c r="X127" s="1"/>
      <c r="Y127" s="1"/>
      <c r="Z127" s="1"/>
      <c r="AA127" s="1"/>
      <c r="AB127" s="1" t="s">
        <v>3</v>
      </c>
      <c r="AC127" s="1" t="s">
        <v>3</v>
      </c>
      <c r="AD127" s="1" t="s">
        <v>3</v>
      </c>
      <c r="AE127" s="1" t="s">
        <v>3</v>
      </c>
      <c r="AF127" s="1" t="s">
        <v>3</v>
      </c>
      <c r="AG127" s="1" t="s">
        <v>3</v>
      </c>
      <c r="AH127" s="1"/>
      <c r="AI127" s="1"/>
      <c r="AJ127" s="1"/>
      <c r="AK127" s="1"/>
      <c r="AL127" s="1"/>
      <c r="AM127" s="1"/>
      <c r="AN127" s="1"/>
      <c r="AO127" s="1"/>
      <c r="AP127" s="1" t="s">
        <v>3</v>
      </c>
      <c r="AQ127" s="1" t="s">
        <v>3</v>
      </c>
      <c r="AR127" s="1" t="s">
        <v>3</v>
      </c>
      <c r="AS127" s="1"/>
      <c r="AT127" s="1"/>
      <c r="AU127" s="1"/>
      <c r="AV127" s="1"/>
      <c r="AW127" s="1"/>
      <c r="AX127" s="1"/>
      <c r="AY127" s="1"/>
      <c r="AZ127" s="1" t="s">
        <v>3</v>
      </c>
      <c r="BA127" s="1"/>
      <c r="BB127" s="1" t="s">
        <v>3</v>
      </c>
      <c r="BC127" s="1" t="s">
        <v>3</v>
      </c>
      <c r="BD127" s="1" t="s">
        <v>19</v>
      </c>
      <c r="BE127" s="1" t="s">
        <v>19</v>
      </c>
      <c r="BF127" s="1" t="s">
        <v>20</v>
      </c>
      <c r="BG127" s="1" t="s">
        <v>3</v>
      </c>
      <c r="BH127" s="1" t="s">
        <v>20</v>
      </c>
      <c r="BI127" s="1" t="s">
        <v>19</v>
      </c>
      <c r="BJ127" s="1" t="s">
        <v>3</v>
      </c>
      <c r="BK127" s="1" t="s">
        <v>3</v>
      </c>
      <c r="BL127" s="1" t="s">
        <v>3</v>
      </c>
      <c r="BM127" s="1" t="s">
        <v>3</v>
      </c>
      <c r="BN127" s="1" t="s">
        <v>19</v>
      </c>
      <c r="BO127" s="1" t="s">
        <v>21</v>
      </c>
      <c r="BP127" s="1" t="s">
        <v>22</v>
      </c>
      <c r="BQ127" s="1"/>
      <c r="BR127" s="1"/>
      <c r="BS127" s="1"/>
      <c r="BT127" s="1"/>
      <c r="BU127" s="1"/>
      <c r="BV127" s="1"/>
      <c r="BW127" s="1"/>
      <c r="BX127" s="1">
        <v>0</v>
      </c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>
        <v>0</v>
      </c>
    </row>
    <row r="129" spans="1:33" ht="12.75">
      <c r="A129" s="2">
        <v>17</v>
      </c>
      <c r="B129" s="2">
        <v>1</v>
      </c>
      <c r="C129" s="2">
        <f aca="true" t="shared" si="57" ref="C129:C156">D129*B129</f>
        <v>1</v>
      </c>
      <c r="D129" s="2">
        <v>1</v>
      </c>
      <c r="E129" s="2"/>
      <c r="F129" s="2" t="s">
        <v>24</v>
      </c>
      <c r="G129" s="2" t="s">
        <v>25</v>
      </c>
      <c r="H129" s="2" t="s">
        <v>26</v>
      </c>
      <c r="I129" s="2">
        <v>456.886322</v>
      </c>
      <c r="J129" s="2">
        <v>0</v>
      </c>
      <c r="K129" s="2">
        <f aca="true" t="shared" si="58" ref="K129:K156">ROUND(J129*I129,2)</f>
        <v>0</v>
      </c>
      <c r="L129" s="2">
        <v>0</v>
      </c>
      <c r="M129" s="2">
        <f aca="true" t="shared" si="59" ref="M129:M156">ROUND(L129*I129,2)</f>
        <v>0</v>
      </c>
      <c r="N129" s="2">
        <v>0</v>
      </c>
      <c r="O129" s="2">
        <f aca="true" t="shared" si="60" ref="O129:O156">ROUND(N129*I129,2)</f>
        <v>0</v>
      </c>
      <c r="P129" s="2">
        <v>1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f>ROUND(L129*T129,2)</f>
        <v>0</v>
      </c>
      <c r="W129" s="2">
        <f aca="true" t="shared" si="61" ref="W129:W156">ROUND(V129*I129,2)</f>
        <v>0</v>
      </c>
      <c r="X129" s="2">
        <v>1</v>
      </c>
      <c r="Y129" s="2">
        <f aca="true" t="shared" si="62" ref="Y129:Y156">Z129*B129</f>
        <v>1</v>
      </c>
      <c r="Z129" s="2">
        <v>1</v>
      </c>
      <c r="AA129" s="2">
        <f aca="true" t="shared" si="63" ref="AA129:AA156">ROUND(M129-K129,2)</f>
        <v>0</v>
      </c>
      <c r="AB129" s="2">
        <f aca="true" t="shared" si="64" ref="AB129:AB156">ROUND(IF(J129=0,1,L129/J129),3)</f>
        <v>1</v>
      </c>
      <c r="AC129" s="2" t="s">
        <v>3</v>
      </c>
      <c r="AD129" s="2" t="s">
        <v>26</v>
      </c>
      <c r="AE129">
        <v>0</v>
      </c>
      <c r="AF129">
        <v>0</v>
      </c>
      <c r="AG129">
        <f aca="true" t="shared" si="65" ref="AG129:AG156">AF129*B129</f>
        <v>0</v>
      </c>
    </row>
    <row r="130" spans="1:33" ht="12.75">
      <c r="A130" s="3">
        <v>17</v>
      </c>
      <c r="B130" s="3">
        <v>1</v>
      </c>
      <c r="C130" s="3">
        <f t="shared" si="57"/>
        <v>2</v>
      </c>
      <c r="D130" s="3">
        <v>2</v>
      </c>
      <c r="E130" s="3"/>
      <c r="F130" s="3" t="s">
        <v>77</v>
      </c>
      <c r="G130" s="3" t="s">
        <v>78</v>
      </c>
      <c r="H130" s="3" t="s">
        <v>29</v>
      </c>
      <c r="I130" s="3">
        <v>24.622404</v>
      </c>
      <c r="J130" s="3">
        <v>65.26</v>
      </c>
      <c r="K130" s="3">
        <f t="shared" si="58"/>
        <v>1606.86</v>
      </c>
      <c r="L130" s="3">
        <v>65.26</v>
      </c>
      <c r="M130" s="3">
        <f t="shared" si="59"/>
        <v>1606.86</v>
      </c>
      <c r="N130" s="3">
        <v>0</v>
      </c>
      <c r="O130" s="3">
        <f t="shared" si="60"/>
        <v>0</v>
      </c>
      <c r="P130" s="3">
        <v>1</v>
      </c>
      <c r="Q130" s="3">
        <v>1</v>
      </c>
      <c r="R130" s="3">
        <v>8.1</v>
      </c>
      <c r="S130" s="3">
        <v>17.67</v>
      </c>
      <c r="T130" s="3">
        <v>1</v>
      </c>
      <c r="U130" s="3">
        <v>8.1</v>
      </c>
      <c r="V130" s="3">
        <f aca="true" t="shared" si="66" ref="V130:V143">ROUND(L130*R130,2)</f>
        <v>528.61</v>
      </c>
      <c r="W130" s="3">
        <f t="shared" si="61"/>
        <v>13015.65</v>
      </c>
      <c r="X130" s="3">
        <v>0</v>
      </c>
      <c r="Y130" s="3">
        <f t="shared" si="62"/>
        <v>2</v>
      </c>
      <c r="Z130" s="3">
        <v>2</v>
      </c>
      <c r="AA130" s="3">
        <f t="shared" si="63"/>
        <v>0</v>
      </c>
      <c r="AB130" s="3">
        <f t="shared" si="64"/>
        <v>1</v>
      </c>
      <c r="AC130" s="3" t="s">
        <v>77</v>
      </c>
      <c r="AD130" s="3" t="s">
        <v>29</v>
      </c>
      <c r="AE130">
        <v>0</v>
      </c>
      <c r="AF130">
        <v>0</v>
      </c>
      <c r="AG130">
        <f t="shared" si="65"/>
        <v>0</v>
      </c>
    </row>
    <row r="131" spans="1:33" ht="12.75">
      <c r="A131" s="3">
        <v>17</v>
      </c>
      <c r="B131" s="3">
        <v>1</v>
      </c>
      <c r="C131" s="3">
        <f t="shared" si="57"/>
        <v>2</v>
      </c>
      <c r="D131" s="3">
        <v>2</v>
      </c>
      <c r="E131" s="3"/>
      <c r="F131" s="3" t="s">
        <v>46</v>
      </c>
      <c r="G131" s="3" t="s">
        <v>47</v>
      </c>
      <c r="H131" s="3" t="s">
        <v>29</v>
      </c>
      <c r="I131" s="3">
        <v>8.504185</v>
      </c>
      <c r="J131" s="3">
        <v>95.06</v>
      </c>
      <c r="K131" s="3">
        <f t="shared" si="58"/>
        <v>808.41</v>
      </c>
      <c r="L131" s="3">
        <v>95.06</v>
      </c>
      <c r="M131" s="3">
        <f t="shared" si="59"/>
        <v>808.41</v>
      </c>
      <c r="N131" s="3">
        <v>0</v>
      </c>
      <c r="O131" s="3">
        <f t="shared" si="60"/>
        <v>0</v>
      </c>
      <c r="P131" s="3">
        <v>1</v>
      </c>
      <c r="Q131" s="3">
        <v>1</v>
      </c>
      <c r="R131" s="3">
        <v>7.48</v>
      </c>
      <c r="S131" s="3">
        <v>17.67</v>
      </c>
      <c r="T131" s="3">
        <v>1</v>
      </c>
      <c r="U131" s="3">
        <v>7.48</v>
      </c>
      <c r="V131" s="3">
        <f t="shared" si="66"/>
        <v>711.05</v>
      </c>
      <c r="W131" s="3">
        <f t="shared" si="61"/>
        <v>6046.9</v>
      </c>
      <c r="X131" s="3">
        <v>0</v>
      </c>
      <c r="Y131" s="3">
        <f t="shared" si="62"/>
        <v>2</v>
      </c>
      <c r="Z131" s="3">
        <v>2</v>
      </c>
      <c r="AA131" s="3">
        <f t="shared" si="63"/>
        <v>0</v>
      </c>
      <c r="AB131" s="3">
        <f t="shared" si="64"/>
        <v>1</v>
      </c>
      <c r="AC131" s="3" t="s">
        <v>46</v>
      </c>
      <c r="AD131" s="3" t="s">
        <v>29</v>
      </c>
      <c r="AE131">
        <v>0</v>
      </c>
      <c r="AF131">
        <v>0</v>
      </c>
      <c r="AG131">
        <f t="shared" si="65"/>
        <v>0</v>
      </c>
    </row>
    <row r="132" spans="1:33" ht="12.75">
      <c r="A132" s="3">
        <v>17</v>
      </c>
      <c r="B132" s="3">
        <v>1</v>
      </c>
      <c r="C132" s="3">
        <f t="shared" si="57"/>
        <v>2</v>
      </c>
      <c r="D132" s="3">
        <v>2</v>
      </c>
      <c r="E132" s="3"/>
      <c r="F132" s="3" t="s">
        <v>118</v>
      </c>
      <c r="G132" s="3" t="s">
        <v>119</v>
      </c>
      <c r="H132" s="3" t="s">
        <v>29</v>
      </c>
      <c r="I132" s="3">
        <v>41.780205</v>
      </c>
      <c r="J132" s="3">
        <v>44</v>
      </c>
      <c r="K132" s="3">
        <f t="shared" si="58"/>
        <v>1838.33</v>
      </c>
      <c r="L132" s="3">
        <v>44</v>
      </c>
      <c r="M132" s="3">
        <f t="shared" si="59"/>
        <v>1838.33</v>
      </c>
      <c r="N132" s="3">
        <v>0</v>
      </c>
      <c r="O132" s="3">
        <f t="shared" si="60"/>
        <v>0</v>
      </c>
      <c r="P132" s="3">
        <v>1</v>
      </c>
      <c r="Q132" s="3">
        <v>1</v>
      </c>
      <c r="R132" s="3">
        <v>9.01</v>
      </c>
      <c r="S132" s="3">
        <v>17.67</v>
      </c>
      <c r="T132" s="3">
        <v>1</v>
      </c>
      <c r="U132" s="3">
        <v>9.01</v>
      </c>
      <c r="V132" s="3">
        <f t="shared" si="66"/>
        <v>396.44</v>
      </c>
      <c r="W132" s="3">
        <f t="shared" si="61"/>
        <v>16563.34</v>
      </c>
      <c r="X132" s="3">
        <v>0</v>
      </c>
      <c r="Y132" s="3">
        <f t="shared" si="62"/>
        <v>2</v>
      </c>
      <c r="Z132" s="3">
        <v>2</v>
      </c>
      <c r="AA132" s="3">
        <f t="shared" si="63"/>
        <v>0</v>
      </c>
      <c r="AB132" s="3">
        <f t="shared" si="64"/>
        <v>1</v>
      </c>
      <c r="AC132" s="3" t="s">
        <v>118</v>
      </c>
      <c r="AD132" s="3" t="s">
        <v>29</v>
      </c>
      <c r="AE132">
        <v>0</v>
      </c>
      <c r="AF132">
        <v>0</v>
      </c>
      <c r="AG132">
        <f t="shared" si="65"/>
        <v>0</v>
      </c>
    </row>
    <row r="133" spans="1:33" ht="12.75">
      <c r="A133" s="3">
        <v>17</v>
      </c>
      <c r="B133" s="3">
        <v>1</v>
      </c>
      <c r="C133" s="3">
        <f t="shared" si="57"/>
        <v>2</v>
      </c>
      <c r="D133" s="3">
        <v>2</v>
      </c>
      <c r="E133" s="3"/>
      <c r="F133" s="3" t="s">
        <v>120</v>
      </c>
      <c r="G133" s="3" t="s">
        <v>121</v>
      </c>
      <c r="H133" s="3" t="s">
        <v>29</v>
      </c>
      <c r="I133" s="3">
        <v>2.0331</v>
      </c>
      <c r="J133" s="3">
        <v>74.44</v>
      </c>
      <c r="K133" s="3">
        <f t="shared" si="58"/>
        <v>151.34</v>
      </c>
      <c r="L133" s="3">
        <v>74.44</v>
      </c>
      <c r="M133" s="3">
        <f t="shared" si="59"/>
        <v>151.34</v>
      </c>
      <c r="N133" s="3">
        <v>0</v>
      </c>
      <c r="O133" s="3">
        <f t="shared" si="60"/>
        <v>0</v>
      </c>
      <c r="P133" s="3">
        <v>1</v>
      </c>
      <c r="Q133" s="3">
        <v>1</v>
      </c>
      <c r="R133" s="3">
        <v>9.01</v>
      </c>
      <c r="S133" s="3">
        <v>17.67</v>
      </c>
      <c r="T133" s="3">
        <v>1</v>
      </c>
      <c r="U133" s="3">
        <v>9.01</v>
      </c>
      <c r="V133" s="3">
        <f t="shared" si="66"/>
        <v>670.7</v>
      </c>
      <c r="W133" s="3">
        <f t="shared" si="61"/>
        <v>1363.6</v>
      </c>
      <c r="X133" s="3">
        <v>0</v>
      </c>
      <c r="Y133" s="3">
        <f t="shared" si="62"/>
        <v>2</v>
      </c>
      <c r="Z133" s="3">
        <v>2</v>
      </c>
      <c r="AA133" s="3">
        <f t="shared" si="63"/>
        <v>0</v>
      </c>
      <c r="AB133" s="3">
        <f t="shared" si="64"/>
        <v>1</v>
      </c>
      <c r="AC133" s="3" t="s">
        <v>120</v>
      </c>
      <c r="AD133" s="3" t="s">
        <v>29</v>
      </c>
      <c r="AE133">
        <v>0</v>
      </c>
      <c r="AF133">
        <v>0</v>
      </c>
      <c r="AG133">
        <f t="shared" si="65"/>
        <v>0</v>
      </c>
    </row>
    <row r="134" spans="1:33" ht="12.75">
      <c r="A134" s="3">
        <v>17</v>
      </c>
      <c r="B134" s="3">
        <v>1</v>
      </c>
      <c r="C134" s="3">
        <f t="shared" si="57"/>
        <v>2</v>
      </c>
      <c r="D134" s="3">
        <v>2</v>
      </c>
      <c r="E134" s="3"/>
      <c r="F134" s="3" t="s">
        <v>27</v>
      </c>
      <c r="G134" s="3" t="s">
        <v>28</v>
      </c>
      <c r="H134" s="3" t="s">
        <v>29</v>
      </c>
      <c r="I134" s="3">
        <v>2.53121</v>
      </c>
      <c r="J134" s="3">
        <v>116.89</v>
      </c>
      <c r="K134" s="3">
        <f t="shared" si="58"/>
        <v>295.87</v>
      </c>
      <c r="L134" s="3">
        <v>116.89</v>
      </c>
      <c r="M134" s="3">
        <f t="shared" si="59"/>
        <v>295.87</v>
      </c>
      <c r="N134" s="3">
        <v>0</v>
      </c>
      <c r="O134" s="3">
        <f t="shared" si="60"/>
        <v>0</v>
      </c>
      <c r="P134" s="3">
        <v>1</v>
      </c>
      <c r="Q134" s="3">
        <v>1</v>
      </c>
      <c r="R134" s="3">
        <v>7.94</v>
      </c>
      <c r="S134" s="3">
        <v>17.67</v>
      </c>
      <c r="T134" s="3">
        <v>1</v>
      </c>
      <c r="U134" s="3">
        <v>7.94</v>
      </c>
      <c r="V134" s="3">
        <f t="shared" si="66"/>
        <v>928.11</v>
      </c>
      <c r="W134" s="3">
        <f t="shared" si="61"/>
        <v>2349.24</v>
      </c>
      <c r="X134" s="3">
        <v>0</v>
      </c>
      <c r="Y134" s="3">
        <f t="shared" si="62"/>
        <v>2</v>
      </c>
      <c r="Z134" s="3">
        <v>2</v>
      </c>
      <c r="AA134" s="3">
        <f t="shared" si="63"/>
        <v>0</v>
      </c>
      <c r="AB134" s="3">
        <f t="shared" si="64"/>
        <v>1</v>
      </c>
      <c r="AC134" s="3" t="s">
        <v>27</v>
      </c>
      <c r="AD134" s="3" t="s">
        <v>29</v>
      </c>
      <c r="AE134">
        <v>0</v>
      </c>
      <c r="AF134">
        <v>0</v>
      </c>
      <c r="AG134">
        <f t="shared" si="65"/>
        <v>0</v>
      </c>
    </row>
    <row r="135" spans="1:33" ht="12.75">
      <c r="A135" s="3">
        <v>17</v>
      </c>
      <c r="B135" s="3">
        <v>1</v>
      </c>
      <c r="C135" s="3">
        <f t="shared" si="57"/>
        <v>2</v>
      </c>
      <c r="D135" s="3">
        <v>2</v>
      </c>
      <c r="E135" s="3"/>
      <c r="F135" s="3" t="s">
        <v>122</v>
      </c>
      <c r="G135" s="3" t="s">
        <v>123</v>
      </c>
      <c r="H135" s="3" t="s">
        <v>29</v>
      </c>
      <c r="I135" s="3">
        <v>9.55557</v>
      </c>
      <c r="J135" s="3">
        <v>2.36</v>
      </c>
      <c r="K135" s="3">
        <f t="shared" si="58"/>
        <v>22.55</v>
      </c>
      <c r="L135" s="3">
        <v>2.36</v>
      </c>
      <c r="M135" s="3">
        <f t="shared" si="59"/>
        <v>22.55</v>
      </c>
      <c r="N135" s="3">
        <v>0</v>
      </c>
      <c r="O135" s="3">
        <f t="shared" si="60"/>
        <v>0</v>
      </c>
      <c r="P135" s="3">
        <v>1</v>
      </c>
      <c r="Q135" s="3">
        <v>1</v>
      </c>
      <c r="R135" s="3">
        <v>10.69</v>
      </c>
      <c r="S135" s="3">
        <v>17.67</v>
      </c>
      <c r="T135" s="3">
        <v>1</v>
      </c>
      <c r="U135" s="3">
        <v>10.69</v>
      </c>
      <c r="V135" s="3">
        <f t="shared" si="66"/>
        <v>25.23</v>
      </c>
      <c r="W135" s="3">
        <f t="shared" si="61"/>
        <v>241.09</v>
      </c>
      <c r="X135" s="3">
        <v>0</v>
      </c>
      <c r="Y135" s="3">
        <f t="shared" si="62"/>
        <v>2</v>
      </c>
      <c r="Z135" s="3">
        <v>2</v>
      </c>
      <c r="AA135" s="3">
        <f t="shared" si="63"/>
        <v>0</v>
      </c>
      <c r="AB135" s="3">
        <f t="shared" si="64"/>
        <v>1</v>
      </c>
      <c r="AC135" s="3" t="s">
        <v>122</v>
      </c>
      <c r="AD135" s="3" t="s">
        <v>29</v>
      </c>
      <c r="AE135">
        <v>0</v>
      </c>
      <c r="AF135">
        <v>0</v>
      </c>
      <c r="AG135">
        <f t="shared" si="65"/>
        <v>0</v>
      </c>
    </row>
    <row r="136" spans="1:33" ht="12.75">
      <c r="A136" s="3">
        <v>17</v>
      </c>
      <c r="B136" s="3">
        <v>1</v>
      </c>
      <c r="C136" s="3">
        <f t="shared" si="57"/>
        <v>2</v>
      </c>
      <c r="D136" s="3">
        <v>2</v>
      </c>
      <c r="E136" s="3"/>
      <c r="F136" s="3" t="s">
        <v>124</v>
      </c>
      <c r="G136" s="3" t="s">
        <v>125</v>
      </c>
      <c r="H136" s="3" t="s">
        <v>29</v>
      </c>
      <c r="I136" s="3">
        <v>0.101655</v>
      </c>
      <c r="J136" s="3">
        <v>68.87</v>
      </c>
      <c r="K136" s="3">
        <f t="shared" si="58"/>
        <v>7</v>
      </c>
      <c r="L136" s="3">
        <v>68.87</v>
      </c>
      <c r="M136" s="3">
        <f t="shared" si="59"/>
        <v>7</v>
      </c>
      <c r="N136" s="3">
        <v>0</v>
      </c>
      <c r="O136" s="3">
        <f t="shared" si="60"/>
        <v>0</v>
      </c>
      <c r="P136" s="3">
        <v>1</v>
      </c>
      <c r="Q136" s="3">
        <v>1</v>
      </c>
      <c r="R136" s="3">
        <v>6.73</v>
      </c>
      <c r="S136" s="3">
        <v>17.67</v>
      </c>
      <c r="T136" s="3">
        <v>1</v>
      </c>
      <c r="U136" s="3">
        <v>6.73</v>
      </c>
      <c r="V136" s="3">
        <f t="shared" si="66"/>
        <v>463.5</v>
      </c>
      <c r="W136" s="3">
        <f t="shared" si="61"/>
        <v>47.12</v>
      </c>
      <c r="X136" s="3">
        <v>0</v>
      </c>
      <c r="Y136" s="3">
        <f t="shared" si="62"/>
        <v>2</v>
      </c>
      <c r="Z136" s="3">
        <v>2</v>
      </c>
      <c r="AA136" s="3">
        <f t="shared" si="63"/>
        <v>0</v>
      </c>
      <c r="AB136" s="3">
        <f t="shared" si="64"/>
        <v>1</v>
      </c>
      <c r="AC136" s="3" t="s">
        <v>124</v>
      </c>
      <c r="AD136" s="3" t="s">
        <v>29</v>
      </c>
      <c r="AE136">
        <v>0</v>
      </c>
      <c r="AF136">
        <v>0</v>
      </c>
      <c r="AG136">
        <f t="shared" si="65"/>
        <v>0</v>
      </c>
    </row>
    <row r="137" spans="1:33" ht="12.75">
      <c r="A137" s="3">
        <v>17</v>
      </c>
      <c r="B137" s="3">
        <v>1</v>
      </c>
      <c r="C137" s="3">
        <f t="shared" si="57"/>
        <v>2</v>
      </c>
      <c r="D137" s="3">
        <v>2</v>
      </c>
      <c r="E137" s="3"/>
      <c r="F137" s="3" t="s">
        <v>83</v>
      </c>
      <c r="G137" s="3" t="s">
        <v>84</v>
      </c>
      <c r="H137" s="3" t="s">
        <v>29</v>
      </c>
      <c r="I137" s="3">
        <v>2.53121</v>
      </c>
      <c r="J137" s="3">
        <v>62.97</v>
      </c>
      <c r="K137" s="3">
        <f t="shared" si="58"/>
        <v>159.39</v>
      </c>
      <c r="L137" s="3">
        <v>62.97</v>
      </c>
      <c r="M137" s="3">
        <f t="shared" si="59"/>
        <v>159.39</v>
      </c>
      <c r="N137" s="3">
        <v>0</v>
      </c>
      <c r="O137" s="3">
        <f t="shared" si="60"/>
        <v>0</v>
      </c>
      <c r="P137" s="3">
        <v>1</v>
      </c>
      <c r="Q137" s="3">
        <v>1</v>
      </c>
      <c r="R137" s="3">
        <v>5.14</v>
      </c>
      <c r="S137" s="3">
        <v>17.67</v>
      </c>
      <c r="T137" s="3">
        <v>1</v>
      </c>
      <c r="U137" s="3">
        <v>5.14</v>
      </c>
      <c r="V137" s="3">
        <f t="shared" si="66"/>
        <v>323.67</v>
      </c>
      <c r="W137" s="3">
        <f t="shared" si="61"/>
        <v>819.28</v>
      </c>
      <c r="X137" s="3">
        <v>0</v>
      </c>
      <c r="Y137" s="3">
        <f t="shared" si="62"/>
        <v>2</v>
      </c>
      <c r="Z137" s="3">
        <v>2</v>
      </c>
      <c r="AA137" s="3">
        <f t="shared" si="63"/>
        <v>0</v>
      </c>
      <c r="AB137" s="3">
        <f t="shared" si="64"/>
        <v>1</v>
      </c>
      <c r="AC137" s="3" t="s">
        <v>83</v>
      </c>
      <c r="AD137" s="3" t="s">
        <v>29</v>
      </c>
      <c r="AE137">
        <v>0</v>
      </c>
      <c r="AF137">
        <v>0</v>
      </c>
      <c r="AG137">
        <f t="shared" si="65"/>
        <v>0</v>
      </c>
    </row>
    <row r="138" spans="1:33" ht="12.75">
      <c r="A138" s="3">
        <v>17</v>
      </c>
      <c r="B138" s="3">
        <v>1</v>
      </c>
      <c r="C138" s="3">
        <f t="shared" si="57"/>
        <v>2</v>
      </c>
      <c r="D138" s="3">
        <v>2</v>
      </c>
      <c r="E138" s="3"/>
      <c r="F138" s="3" t="s">
        <v>85</v>
      </c>
      <c r="G138" s="3" t="s">
        <v>86</v>
      </c>
      <c r="H138" s="3" t="s">
        <v>29</v>
      </c>
      <c r="I138" s="3">
        <v>2.101209</v>
      </c>
      <c r="J138" s="3">
        <v>140.58</v>
      </c>
      <c r="K138" s="3">
        <f t="shared" si="58"/>
        <v>295.39</v>
      </c>
      <c r="L138" s="3">
        <v>140.58</v>
      </c>
      <c r="M138" s="3">
        <f t="shared" si="59"/>
        <v>295.39</v>
      </c>
      <c r="N138" s="3">
        <v>0</v>
      </c>
      <c r="O138" s="3">
        <f t="shared" si="60"/>
        <v>0</v>
      </c>
      <c r="P138" s="3">
        <v>1</v>
      </c>
      <c r="Q138" s="3">
        <v>1</v>
      </c>
      <c r="R138" s="3">
        <v>10.7</v>
      </c>
      <c r="S138" s="3">
        <v>17.67</v>
      </c>
      <c r="T138" s="3">
        <v>1</v>
      </c>
      <c r="U138" s="3">
        <v>10.7</v>
      </c>
      <c r="V138" s="3">
        <f t="shared" si="66"/>
        <v>1504.21</v>
      </c>
      <c r="W138" s="3">
        <f t="shared" si="61"/>
        <v>3160.66</v>
      </c>
      <c r="X138" s="3">
        <v>0</v>
      </c>
      <c r="Y138" s="3">
        <f t="shared" si="62"/>
        <v>2</v>
      </c>
      <c r="Z138" s="3">
        <v>2</v>
      </c>
      <c r="AA138" s="3">
        <f t="shared" si="63"/>
        <v>0</v>
      </c>
      <c r="AB138" s="3">
        <f t="shared" si="64"/>
        <v>1</v>
      </c>
      <c r="AC138" s="3" t="s">
        <v>85</v>
      </c>
      <c r="AD138" s="3" t="s">
        <v>29</v>
      </c>
      <c r="AE138">
        <v>0</v>
      </c>
      <c r="AF138">
        <v>0</v>
      </c>
      <c r="AG138">
        <f t="shared" si="65"/>
        <v>0</v>
      </c>
    </row>
    <row r="139" spans="1:33" ht="12.75">
      <c r="A139" s="3">
        <v>17</v>
      </c>
      <c r="B139" s="3">
        <v>1</v>
      </c>
      <c r="C139" s="3">
        <f t="shared" si="57"/>
        <v>2</v>
      </c>
      <c r="D139" s="3">
        <v>2</v>
      </c>
      <c r="E139" s="3"/>
      <c r="F139" s="3" t="s">
        <v>89</v>
      </c>
      <c r="G139" s="3" t="s">
        <v>90</v>
      </c>
      <c r="H139" s="3" t="s">
        <v>29</v>
      </c>
      <c r="I139" s="3">
        <v>15.963901</v>
      </c>
      <c r="J139" s="3">
        <v>84.82</v>
      </c>
      <c r="K139" s="3">
        <f t="shared" si="58"/>
        <v>1354.06</v>
      </c>
      <c r="L139" s="3">
        <v>84.82</v>
      </c>
      <c r="M139" s="3">
        <f t="shared" si="59"/>
        <v>1354.06</v>
      </c>
      <c r="N139" s="3">
        <v>0</v>
      </c>
      <c r="O139" s="3">
        <f t="shared" si="60"/>
        <v>0</v>
      </c>
      <c r="P139" s="3">
        <v>1</v>
      </c>
      <c r="Q139" s="3">
        <v>1</v>
      </c>
      <c r="R139" s="3">
        <v>11.35</v>
      </c>
      <c r="S139" s="3">
        <v>17.67</v>
      </c>
      <c r="T139" s="3">
        <v>1</v>
      </c>
      <c r="U139" s="3">
        <v>11.35</v>
      </c>
      <c r="V139" s="3">
        <f t="shared" si="66"/>
        <v>962.71</v>
      </c>
      <c r="W139" s="3">
        <f t="shared" si="61"/>
        <v>15368.61</v>
      </c>
      <c r="X139" s="3">
        <v>0</v>
      </c>
      <c r="Y139" s="3">
        <f t="shared" si="62"/>
        <v>2</v>
      </c>
      <c r="Z139" s="3">
        <v>2</v>
      </c>
      <c r="AA139" s="3">
        <f t="shared" si="63"/>
        <v>0</v>
      </c>
      <c r="AB139" s="3">
        <f t="shared" si="64"/>
        <v>1</v>
      </c>
      <c r="AC139" s="3" t="s">
        <v>89</v>
      </c>
      <c r="AD139" s="3" t="s">
        <v>29</v>
      </c>
      <c r="AE139">
        <v>0</v>
      </c>
      <c r="AF139">
        <v>0</v>
      </c>
      <c r="AG139">
        <f t="shared" si="65"/>
        <v>0</v>
      </c>
    </row>
    <row r="140" spans="1:33" ht="12.75">
      <c r="A140" s="3">
        <v>17</v>
      </c>
      <c r="B140" s="3">
        <v>1</v>
      </c>
      <c r="C140" s="3">
        <f t="shared" si="57"/>
        <v>2</v>
      </c>
      <c r="D140" s="3">
        <v>2</v>
      </c>
      <c r="E140" s="3"/>
      <c r="F140" s="3" t="s">
        <v>91</v>
      </c>
      <c r="G140" s="3" t="s">
        <v>92</v>
      </c>
      <c r="H140" s="3" t="s">
        <v>29</v>
      </c>
      <c r="I140" s="3">
        <v>17.809956</v>
      </c>
      <c r="J140" s="3">
        <v>119.77</v>
      </c>
      <c r="K140" s="3">
        <f t="shared" si="58"/>
        <v>2133.1</v>
      </c>
      <c r="L140" s="3">
        <v>119.77</v>
      </c>
      <c r="M140" s="3">
        <f t="shared" si="59"/>
        <v>2133.1</v>
      </c>
      <c r="N140" s="3">
        <v>0</v>
      </c>
      <c r="O140" s="3">
        <f t="shared" si="60"/>
        <v>0</v>
      </c>
      <c r="P140" s="3">
        <v>1</v>
      </c>
      <c r="Q140" s="3">
        <v>1</v>
      </c>
      <c r="R140" s="3">
        <v>12.14</v>
      </c>
      <c r="S140" s="3">
        <v>17.67</v>
      </c>
      <c r="T140" s="3">
        <v>1</v>
      </c>
      <c r="U140" s="3">
        <v>12.14</v>
      </c>
      <c r="V140" s="3">
        <f t="shared" si="66"/>
        <v>1454.01</v>
      </c>
      <c r="W140" s="3">
        <f t="shared" si="61"/>
        <v>25895.85</v>
      </c>
      <c r="X140" s="3">
        <v>0</v>
      </c>
      <c r="Y140" s="3">
        <f t="shared" si="62"/>
        <v>2</v>
      </c>
      <c r="Z140" s="3">
        <v>2</v>
      </c>
      <c r="AA140" s="3">
        <f t="shared" si="63"/>
        <v>0</v>
      </c>
      <c r="AB140" s="3">
        <f t="shared" si="64"/>
        <v>1</v>
      </c>
      <c r="AC140" s="3" t="s">
        <v>91</v>
      </c>
      <c r="AD140" s="3" t="s">
        <v>29</v>
      </c>
      <c r="AE140">
        <v>0</v>
      </c>
      <c r="AF140">
        <v>0</v>
      </c>
      <c r="AG140">
        <f t="shared" si="65"/>
        <v>0</v>
      </c>
    </row>
    <row r="141" spans="1:33" ht="12.75">
      <c r="A141" s="3">
        <v>17</v>
      </c>
      <c r="B141" s="3">
        <v>1</v>
      </c>
      <c r="C141" s="3">
        <f t="shared" si="57"/>
        <v>2</v>
      </c>
      <c r="D141" s="3">
        <v>2</v>
      </c>
      <c r="E141" s="3"/>
      <c r="F141" s="3" t="s">
        <v>34</v>
      </c>
      <c r="G141" s="3" t="s">
        <v>35</v>
      </c>
      <c r="H141" s="3" t="s">
        <v>29</v>
      </c>
      <c r="I141" s="3">
        <v>4.547028</v>
      </c>
      <c r="J141" s="3">
        <v>125.13</v>
      </c>
      <c r="K141" s="3">
        <f t="shared" si="58"/>
        <v>568.97</v>
      </c>
      <c r="L141" s="3">
        <v>125.13</v>
      </c>
      <c r="M141" s="3">
        <f t="shared" si="59"/>
        <v>568.97</v>
      </c>
      <c r="N141" s="3">
        <v>0</v>
      </c>
      <c r="O141" s="3">
        <f t="shared" si="60"/>
        <v>0</v>
      </c>
      <c r="P141" s="3">
        <v>1</v>
      </c>
      <c r="Q141" s="3">
        <v>1</v>
      </c>
      <c r="R141" s="3">
        <v>9.1</v>
      </c>
      <c r="S141" s="3">
        <v>17.67</v>
      </c>
      <c r="T141" s="3">
        <v>1</v>
      </c>
      <c r="U141" s="3">
        <v>9.1</v>
      </c>
      <c r="V141" s="3">
        <f t="shared" si="66"/>
        <v>1138.68</v>
      </c>
      <c r="W141" s="3">
        <f t="shared" si="61"/>
        <v>5177.61</v>
      </c>
      <c r="X141" s="3">
        <v>0</v>
      </c>
      <c r="Y141" s="3">
        <f t="shared" si="62"/>
        <v>2</v>
      </c>
      <c r="Z141" s="3">
        <v>2</v>
      </c>
      <c r="AA141" s="3">
        <f t="shared" si="63"/>
        <v>0</v>
      </c>
      <c r="AB141" s="3">
        <f t="shared" si="64"/>
        <v>1</v>
      </c>
      <c r="AC141" s="3" t="s">
        <v>34</v>
      </c>
      <c r="AD141" s="3" t="s">
        <v>29</v>
      </c>
      <c r="AE141">
        <v>0</v>
      </c>
      <c r="AF141">
        <v>0</v>
      </c>
      <c r="AG141">
        <f t="shared" si="65"/>
        <v>0</v>
      </c>
    </row>
    <row r="142" spans="1:33" ht="12.75">
      <c r="A142" s="3">
        <v>17</v>
      </c>
      <c r="B142" s="3">
        <v>1</v>
      </c>
      <c r="C142" s="3">
        <f t="shared" si="57"/>
        <v>2</v>
      </c>
      <c r="D142" s="3">
        <v>2</v>
      </c>
      <c r="E142" s="3"/>
      <c r="F142" s="3" t="s">
        <v>97</v>
      </c>
      <c r="G142" s="3" t="s">
        <v>98</v>
      </c>
      <c r="H142" s="3" t="s">
        <v>29</v>
      </c>
      <c r="I142" s="3">
        <v>1.427236</v>
      </c>
      <c r="J142" s="3">
        <v>178.02</v>
      </c>
      <c r="K142" s="3">
        <f t="shared" si="58"/>
        <v>254.08</v>
      </c>
      <c r="L142" s="3">
        <v>178.02</v>
      </c>
      <c r="M142" s="3">
        <f t="shared" si="59"/>
        <v>254.08</v>
      </c>
      <c r="N142" s="3">
        <v>0</v>
      </c>
      <c r="O142" s="3">
        <f t="shared" si="60"/>
        <v>0</v>
      </c>
      <c r="P142" s="3">
        <v>1</v>
      </c>
      <c r="Q142" s="3">
        <v>1</v>
      </c>
      <c r="R142" s="3">
        <v>8.79</v>
      </c>
      <c r="S142" s="3">
        <v>17.67</v>
      </c>
      <c r="T142" s="3">
        <v>1</v>
      </c>
      <c r="U142" s="3">
        <v>8.79</v>
      </c>
      <c r="V142" s="3">
        <f t="shared" si="66"/>
        <v>1564.8</v>
      </c>
      <c r="W142" s="3">
        <f t="shared" si="61"/>
        <v>2233.34</v>
      </c>
      <c r="X142" s="3">
        <v>0</v>
      </c>
      <c r="Y142" s="3">
        <f t="shared" si="62"/>
        <v>2</v>
      </c>
      <c r="Z142" s="3">
        <v>2</v>
      </c>
      <c r="AA142" s="3">
        <f t="shared" si="63"/>
        <v>0</v>
      </c>
      <c r="AB142" s="3">
        <f t="shared" si="64"/>
        <v>1</v>
      </c>
      <c r="AC142" s="3" t="s">
        <v>97</v>
      </c>
      <c r="AD142" s="3" t="s">
        <v>29</v>
      </c>
      <c r="AE142">
        <v>0</v>
      </c>
      <c r="AF142">
        <v>0</v>
      </c>
      <c r="AG142">
        <f t="shared" si="65"/>
        <v>0</v>
      </c>
    </row>
    <row r="143" spans="1:33" ht="12.75">
      <c r="A143" s="3">
        <v>17</v>
      </c>
      <c r="B143" s="3">
        <v>1</v>
      </c>
      <c r="C143" s="3">
        <f t="shared" si="57"/>
        <v>2</v>
      </c>
      <c r="D143" s="3">
        <v>2</v>
      </c>
      <c r="E143" s="3"/>
      <c r="F143" s="3" t="s">
        <v>126</v>
      </c>
      <c r="G143" s="3" t="s">
        <v>127</v>
      </c>
      <c r="H143" s="3" t="s">
        <v>29</v>
      </c>
      <c r="I143" s="3">
        <v>41.780205</v>
      </c>
      <c r="J143" s="3">
        <v>36.57</v>
      </c>
      <c r="K143" s="3">
        <f t="shared" si="58"/>
        <v>1527.9</v>
      </c>
      <c r="L143" s="3">
        <v>36.57</v>
      </c>
      <c r="M143" s="3">
        <f t="shared" si="59"/>
        <v>1527.9</v>
      </c>
      <c r="N143" s="3">
        <v>0</v>
      </c>
      <c r="O143" s="3">
        <f t="shared" si="60"/>
        <v>0</v>
      </c>
      <c r="P143" s="3">
        <v>1</v>
      </c>
      <c r="Q143" s="3">
        <v>1</v>
      </c>
      <c r="R143" s="3">
        <v>9.35</v>
      </c>
      <c r="S143" s="3">
        <v>17.67</v>
      </c>
      <c r="T143" s="3">
        <v>1</v>
      </c>
      <c r="U143" s="3">
        <v>9.35</v>
      </c>
      <c r="V143" s="3">
        <f t="shared" si="66"/>
        <v>341.93</v>
      </c>
      <c r="W143" s="3">
        <f t="shared" si="61"/>
        <v>14285.91</v>
      </c>
      <c r="X143" s="3">
        <v>0</v>
      </c>
      <c r="Y143" s="3">
        <f t="shared" si="62"/>
        <v>2</v>
      </c>
      <c r="Z143" s="3">
        <v>2</v>
      </c>
      <c r="AA143" s="3">
        <f t="shared" si="63"/>
        <v>0</v>
      </c>
      <c r="AB143" s="3">
        <f t="shared" si="64"/>
        <v>1</v>
      </c>
      <c r="AC143" s="3" t="s">
        <v>126</v>
      </c>
      <c r="AD143" s="3" t="s">
        <v>29</v>
      </c>
      <c r="AE143">
        <v>0</v>
      </c>
      <c r="AF143">
        <v>0</v>
      </c>
      <c r="AG143">
        <f t="shared" si="65"/>
        <v>0</v>
      </c>
    </row>
    <row r="144" spans="1:33" ht="12.75">
      <c r="A144" s="3">
        <v>17</v>
      </c>
      <c r="B144" s="3">
        <v>1</v>
      </c>
      <c r="C144" s="3">
        <f t="shared" si="57"/>
        <v>2</v>
      </c>
      <c r="D144" s="3">
        <v>2</v>
      </c>
      <c r="E144" s="3"/>
      <c r="F144" s="3" t="s">
        <v>36</v>
      </c>
      <c r="G144" s="3" t="s">
        <v>37</v>
      </c>
      <c r="H144" s="3" t="s">
        <v>38</v>
      </c>
      <c r="I144" s="3">
        <v>37222.80804</v>
      </c>
      <c r="J144" s="3">
        <v>1</v>
      </c>
      <c r="K144" s="3">
        <f t="shared" si="58"/>
        <v>37222.81</v>
      </c>
      <c r="L144" s="3">
        <v>1</v>
      </c>
      <c r="M144" s="3">
        <f t="shared" si="59"/>
        <v>37222.81</v>
      </c>
      <c r="N144" s="3">
        <v>0</v>
      </c>
      <c r="O144" s="3">
        <f t="shared" si="60"/>
        <v>0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f t="shared" si="61"/>
        <v>37222.81</v>
      </c>
      <c r="X144" s="3">
        <v>0</v>
      </c>
      <c r="Y144" s="3">
        <f t="shared" si="62"/>
        <v>2</v>
      </c>
      <c r="Z144" s="3">
        <v>2</v>
      </c>
      <c r="AA144" s="3">
        <f t="shared" si="63"/>
        <v>0</v>
      </c>
      <c r="AB144" s="3">
        <f t="shared" si="64"/>
        <v>1</v>
      </c>
      <c r="AC144" s="3" t="s">
        <v>3</v>
      </c>
      <c r="AD144" s="3" t="s">
        <v>38</v>
      </c>
      <c r="AE144">
        <v>0</v>
      </c>
      <c r="AF144">
        <v>0</v>
      </c>
      <c r="AG144">
        <f t="shared" si="65"/>
        <v>0</v>
      </c>
    </row>
    <row r="145" spans="1:33" ht="12.75">
      <c r="A145" s="4">
        <v>17</v>
      </c>
      <c r="B145" s="4">
        <v>1</v>
      </c>
      <c r="C145" s="4">
        <f t="shared" si="57"/>
        <v>3</v>
      </c>
      <c r="D145" s="4">
        <v>3</v>
      </c>
      <c r="E145" s="4"/>
      <c r="F145" s="4" t="s">
        <v>128</v>
      </c>
      <c r="G145" s="4" t="s">
        <v>129</v>
      </c>
      <c r="H145" s="4" t="s">
        <v>62</v>
      </c>
      <c r="I145" s="4">
        <v>0.025617</v>
      </c>
      <c r="J145" s="4">
        <v>6240.56</v>
      </c>
      <c r="K145" s="4">
        <f t="shared" si="58"/>
        <v>159.86</v>
      </c>
      <c r="L145" s="4">
        <v>6240.56</v>
      </c>
      <c r="M145" s="4">
        <f t="shared" si="59"/>
        <v>159.86</v>
      </c>
      <c r="N145" s="4">
        <v>0</v>
      </c>
      <c r="O145" s="4">
        <f t="shared" si="60"/>
        <v>0</v>
      </c>
      <c r="P145" s="4">
        <v>1</v>
      </c>
      <c r="Q145" s="4">
        <v>23.72</v>
      </c>
      <c r="R145" s="4">
        <v>1</v>
      </c>
      <c r="S145" s="4">
        <v>1</v>
      </c>
      <c r="T145" s="4">
        <v>1</v>
      </c>
      <c r="U145" s="4">
        <v>23.72</v>
      </c>
      <c r="V145" s="4">
        <f aca="true" t="shared" si="67" ref="V145:V153">ROUND(L145*Q145,2)</f>
        <v>148026.08</v>
      </c>
      <c r="W145" s="4">
        <f t="shared" si="61"/>
        <v>3791.98</v>
      </c>
      <c r="X145" s="4">
        <v>0</v>
      </c>
      <c r="Y145" s="4">
        <f t="shared" si="62"/>
        <v>3</v>
      </c>
      <c r="Z145" s="4">
        <v>3</v>
      </c>
      <c r="AA145" s="4">
        <f t="shared" si="63"/>
        <v>0</v>
      </c>
      <c r="AB145" s="4">
        <f t="shared" si="64"/>
        <v>1</v>
      </c>
      <c r="AC145" s="4" t="s">
        <v>128</v>
      </c>
      <c r="AD145" s="4" t="s">
        <v>62</v>
      </c>
      <c r="AE145">
        <v>0</v>
      </c>
      <c r="AF145">
        <v>0</v>
      </c>
      <c r="AG145">
        <f t="shared" si="65"/>
        <v>0</v>
      </c>
    </row>
    <row r="146" spans="1:33" ht="12.75">
      <c r="A146" s="4">
        <v>17</v>
      </c>
      <c r="B146" s="4">
        <v>1</v>
      </c>
      <c r="C146" s="4">
        <f t="shared" si="57"/>
        <v>3</v>
      </c>
      <c r="D146" s="4">
        <v>3</v>
      </c>
      <c r="E146" s="4"/>
      <c r="F146" s="4" t="s">
        <v>42</v>
      </c>
      <c r="G146" s="4" t="s">
        <v>43</v>
      </c>
      <c r="H146" s="4" t="s">
        <v>44</v>
      </c>
      <c r="I146" s="4">
        <v>12.930516</v>
      </c>
      <c r="J146" s="4">
        <v>7.07</v>
      </c>
      <c r="K146" s="4">
        <f t="shared" si="58"/>
        <v>91.42</v>
      </c>
      <c r="L146" s="4">
        <v>7.07</v>
      </c>
      <c r="M146" s="4">
        <f t="shared" si="59"/>
        <v>91.42</v>
      </c>
      <c r="N146" s="4">
        <v>0</v>
      </c>
      <c r="O146" s="4">
        <f t="shared" si="60"/>
        <v>0</v>
      </c>
      <c r="P146" s="4">
        <v>1</v>
      </c>
      <c r="Q146" s="4">
        <v>4.05</v>
      </c>
      <c r="R146" s="4">
        <v>1</v>
      </c>
      <c r="S146" s="4">
        <v>1</v>
      </c>
      <c r="T146" s="4">
        <v>1</v>
      </c>
      <c r="U146" s="4">
        <v>4.05</v>
      </c>
      <c r="V146" s="4">
        <f t="shared" si="67"/>
        <v>28.63</v>
      </c>
      <c r="W146" s="4">
        <f t="shared" si="61"/>
        <v>370.2</v>
      </c>
      <c r="X146" s="4">
        <v>0</v>
      </c>
      <c r="Y146" s="4">
        <f t="shared" si="62"/>
        <v>3</v>
      </c>
      <c r="Z146" s="4">
        <v>3</v>
      </c>
      <c r="AA146" s="4">
        <f t="shared" si="63"/>
        <v>0</v>
      </c>
      <c r="AB146" s="4">
        <f t="shared" si="64"/>
        <v>1</v>
      </c>
      <c r="AC146" s="4" t="s">
        <v>42</v>
      </c>
      <c r="AD146" s="4" t="s">
        <v>44</v>
      </c>
      <c r="AE146">
        <v>0</v>
      </c>
      <c r="AF146">
        <v>0</v>
      </c>
      <c r="AG146">
        <f t="shared" si="65"/>
        <v>0</v>
      </c>
    </row>
    <row r="147" spans="1:33" ht="12.75">
      <c r="A147" s="4">
        <v>17</v>
      </c>
      <c r="B147" s="4">
        <v>1</v>
      </c>
      <c r="C147" s="4">
        <f t="shared" si="57"/>
        <v>3</v>
      </c>
      <c r="D147" s="4">
        <v>3</v>
      </c>
      <c r="E147" s="4"/>
      <c r="F147" s="4" t="s">
        <v>99</v>
      </c>
      <c r="G147" s="4" t="s">
        <v>100</v>
      </c>
      <c r="H147" s="4" t="s">
        <v>44</v>
      </c>
      <c r="I147" s="4">
        <v>20.493648</v>
      </c>
      <c r="J147" s="4">
        <v>206.56</v>
      </c>
      <c r="K147" s="4">
        <f t="shared" si="58"/>
        <v>4233.17</v>
      </c>
      <c r="L147" s="4">
        <v>206.56</v>
      </c>
      <c r="M147" s="4">
        <f t="shared" si="59"/>
        <v>4233.17</v>
      </c>
      <c r="N147" s="4">
        <v>0</v>
      </c>
      <c r="O147" s="4">
        <f t="shared" si="60"/>
        <v>0</v>
      </c>
      <c r="P147" s="4">
        <v>1</v>
      </c>
      <c r="Q147" s="4">
        <v>8.88</v>
      </c>
      <c r="R147" s="4">
        <v>1</v>
      </c>
      <c r="S147" s="4">
        <v>1</v>
      </c>
      <c r="T147" s="4">
        <v>1</v>
      </c>
      <c r="U147" s="4">
        <v>8.88</v>
      </c>
      <c r="V147" s="4">
        <f t="shared" si="67"/>
        <v>1834.25</v>
      </c>
      <c r="W147" s="4">
        <f t="shared" si="61"/>
        <v>37590.47</v>
      </c>
      <c r="X147" s="4">
        <v>0</v>
      </c>
      <c r="Y147" s="4">
        <f t="shared" si="62"/>
        <v>3</v>
      </c>
      <c r="Z147" s="4">
        <v>3</v>
      </c>
      <c r="AA147" s="4">
        <f t="shared" si="63"/>
        <v>0</v>
      </c>
      <c r="AB147" s="4">
        <f t="shared" si="64"/>
        <v>1</v>
      </c>
      <c r="AC147" s="4" t="s">
        <v>99</v>
      </c>
      <c r="AD147" s="4" t="s">
        <v>44</v>
      </c>
      <c r="AE147">
        <v>0</v>
      </c>
      <c r="AF147">
        <v>0</v>
      </c>
      <c r="AG147">
        <f t="shared" si="65"/>
        <v>0</v>
      </c>
    </row>
    <row r="148" spans="1:33" ht="12.75">
      <c r="A148" s="4">
        <v>17</v>
      </c>
      <c r="B148" s="4">
        <v>1</v>
      </c>
      <c r="C148" s="4">
        <f t="shared" si="57"/>
        <v>3</v>
      </c>
      <c r="D148" s="4">
        <v>3</v>
      </c>
      <c r="E148" s="4"/>
      <c r="F148" s="4" t="s">
        <v>101</v>
      </c>
      <c r="G148" s="4" t="s">
        <v>102</v>
      </c>
      <c r="H148" s="4" t="s">
        <v>44</v>
      </c>
      <c r="I148" s="4">
        <v>102.46824</v>
      </c>
      <c r="J148" s="4">
        <v>173.37</v>
      </c>
      <c r="K148" s="4">
        <f t="shared" si="58"/>
        <v>17764.92</v>
      </c>
      <c r="L148" s="4">
        <v>173.37</v>
      </c>
      <c r="M148" s="4">
        <f t="shared" si="59"/>
        <v>17764.92</v>
      </c>
      <c r="N148" s="4">
        <v>0</v>
      </c>
      <c r="O148" s="4">
        <f t="shared" si="60"/>
        <v>0</v>
      </c>
      <c r="P148" s="4">
        <v>1</v>
      </c>
      <c r="Q148" s="4">
        <v>9.58</v>
      </c>
      <c r="R148" s="4">
        <v>1</v>
      </c>
      <c r="S148" s="4">
        <v>1</v>
      </c>
      <c r="T148" s="4">
        <v>1</v>
      </c>
      <c r="U148" s="4">
        <v>9.58</v>
      </c>
      <c r="V148" s="4">
        <f t="shared" si="67"/>
        <v>1660.88</v>
      </c>
      <c r="W148" s="4">
        <f t="shared" si="61"/>
        <v>170187.45</v>
      </c>
      <c r="X148" s="4">
        <v>0</v>
      </c>
      <c r="Y148" s="4">
        <f t="shared" si="62"/>
        <v>3</v>
      </c>
      <c r="Z148" s="4">
        <v>3</v>
      </c>
      <c r="AA148" s="4">
        <f t="shared" si="63"/>
        <v>0</v>
      </c>
      <c r="AB148" s="4">
        <f t="shared" si="64"/>
        <v>1</v>
      </c>
      <c r="AC148" s="4" t="s">
        <v>101</v>
      </c>
      <c r="AD148" s="4" t="s">
        <v>44</v>
      </c>
      <c r="AE148">
        <v>0</v>
      </c>
      <c r="AF148">
        <v>0</v>
      </c>
      <c r="AG148">
        <f t="shared" si="65"/>
        <v>0</v>
      </c>
    </row>
    <row r="149" spans="1:33" ht="12.75">
      <c r="A149" s="4">
        <v>17</v>
      </c>
      <c r="B149" s="4">
        <v>1</v>
      </c>
      <c r="C149" s="4">
        <f t="shared" si="57"/>
        <v>3</v>
      </c>
      <c r="D149" s="4">
        <v>3</v>
      </c>
      <c r="E149" s="4"/>
      <c r="F149" s="4" t="s">
        <v>130</v>
      </c>
      <c r="G149" s="4" t="s">
        <v>131</v>
      </c>
      <c r="H149" s="4" t="s">
        <v>132</v>
      </c>
      <c r="I149" s="4">
        <v>3671.7786</v>
      </c>
      <c r="J149" s="4">
        <v>69.17</v>
      </c>
      <c r="K149" s="4">
        <f t="shared" si="58"/>
        <v>253976.93</v>
      </c>
      <c r="L149" s="4">
        <v>69.17</v>
      </c>
      <c r="M149" s="4">
        <f t="shared" si="59"/>
        <v>253976.93</v>
      </c>
      <c r="N149" s="4">
        <v>0</v>
      </c>
      <c r="O149" s="4">
        <f t="shared" si="60"/>
        <v>0</v>
      </c>
      <c r="P149" s="4">
        <v>1</v>
      </c>
      <c r="Q149" s="4">
        <v>3.16</v>
      </c>
      <c r="R149" s="4">
        <v>1</v>
      </c>
      <c r="S149" s="4">
        <v>1</v>
      </c>
      <c r="T149" s="4">
        <v>1</v>
      </c>
      <c r="U149" s="4">
        <v>3.16</v>
      </c>
      <c r="V149" s="4">
        <f t="shared" si="67"/>
        <v>218.58</v>
      </c>
      <c r="W149" s="4">
        <f t="shared" si="61"/>
        <v>802577.37</v>
      </c>
      <c r="X149" s="4">
        <v>0</v>
      </c>
      <c r="Y149" s="4">
        <f t="shared" si="62"/>
        <v>3</v>
      </c>
      <c r="Z149" s="4">
        <v>3</v>
      </c>
      <c r="AA149" s="4">
        <f t="shared" si="63"/>
        <v>0</v>
      </c>
      <c r="AB149" s="4">
        <f t="shared" si="64"/>
        <v>1</v>
      </c>
      <c r="AC149" s="4" t="s">
        <v>130</v>
      </c>
      <c r="AD149" s="4" t="s">
        <v>132</v>
      </c>
      <c r="AE149">
        <v>0</v>
      </c>
      <c r="AF149">
        <v>0</v>
      </c>
      <c r="AG149">
        <f t="shared" si="65"/>
        <v>0</v>
      </c>
    </row>
    <row r="150" spans="1:33" ht="12.75">
      <c r="A150" s="4">
        <v>17</v>
      </c>
      <c r="B150" s="4">
        <v>1</v>
      </c>
      <c r="C150" s="4">
        <f t="shared" si="57"/>
        <v>3</v>
      </c>
      <c r="D150" s="4">
        <v>3</v>
      </c>
      <c r="E150" s="4"/>
      <c r="F150" s="4" t="s">
        <v>133</v>
      </c>
      <c r="G150" s="4" t="s">
        <v>134</v>
      </c>
      <c r="H150" s="4" t="s">
        <v>132</v>
      </c>
      <c r="I150" s="4">
        <v>11954.628</v>
      </c>
      <c r="J150" s="4">
        <v>7.22</v>
      </c>
      <c r="K150" s="4">
        <f t="shared" si="58"/>
        <v>86312.41</v>
      </c>
      <c r="L150" s="4">
        <v>7.22</v>
      </c>
      <c r="M150" s="4">
        <f t="shared" si="59"/>
        <v>86312.41</v>
      </c>
      <c r="N150" s="4">
        <v>0</v>
      </c>
      <c r="O150" s="4">
        <f t="shared" si="60"/>
        <v>0</v>
      </c>
      <c r="P150" s="4">
        <v>1</v>
      </c>
      <c r="Q150" s="4">
        <v>2.42</v>
      </c>
      <c r="R150" s="4">
        <v>1</v>
      </c>
      <c r="S150" s="4">
        <v>1</v>
      </c>
      <c r="T150" s="4">
        <v>1</v>
      </c>
      <c r="U150" s="4">
        <v>2.42</v>
      </c>
      <c r="V150" s="4">
        <f t="shared" si="67"/>
        <v>17.47</v>
      </c>
      <c r="W150" s="4">
        <f t="shared" si="61"/>
        <v>208847.35</v>
      </c>
      <c r="X150" s="4">
        <v>0</v>
      </c>
      <c r="Y150" s="4">
        <f t="shared" si="62"/>
        <v>3</v>
      </c>
      <c r="Z150" s="4">
        <v>3</v>
      </c>
      <c r="AA150" s="4">
        <f t="shared" si="63"/>
        <v>0</v>
      </c>
      <c r="AB150" s="4">
        <f t="shared" si="64"/>
        <v>1</v>
      </c>
      <c r="AC150" s="4" t="s">
        <v>133</v>
      </c>
      <c r="AD150" s="4" t="s">
        <v>132</v>
      </c>
      <c r="AE150">
        <v>0</v>
      </c>
      <c r="AF150">
        <v>0</v>
      </c>
      <c r="AG150">
        <f t="shared" si="65"/>
        <v>0</v>
      </c>
    </row>
    <row r="151" spans="1:33" ht="12.75">
      <c r="A151" s="4">
        <v>17</v>
      </c>
      <c r="B151" s="4">
        <v>1</v>
      </c>
      <c r="C151" s="4">
        <f t="shared" si="57"/>
        <v>3</v>
      </c>
      <c r="D151" s="4">
        <v>3</v>
      </c>
      <c r="E151" s="4"/>
      <c r="F151" s="4" t="s">
        <v>135</v>
      </c>
      <c r="G151" s="4" t="s">
        <v>136</v>
      </c>
      <c r="H151" s="4" t="s">
        <v>132</v>
      </c>
      <c r="I151" s="4">
        <v>42</v>
      </c>
      <c r="J151" s="4">
        <v>14.76</v>
      </c>
      <c r="K151" s="4">
        <f t="shared" si="58"/>
        <v>619.92</v>
      </c>
      <c r="L151" s="4">
        <v>14.76</v>
      </c>
      <c r="M151" s="4">
        <f t="shared" si="59"/>
        <v>619.92</v>
      </c>
      <c r="N151" s="4">
        <v>0</v>
      </c>
      <c r="O151" s="4">
        <f t="shared" si="60"/>
        <v>0</v>
      </c>
      <c r="P151" s="4">
        <v>1</v>
      </c>
      <c r="Q151" s="4">
        <v>6.64</v>
      </c>
      <c r="R151" s="4">
        <v>1</v>
      </c>
      <c r="S151" s="4">
        <v>1</v>
      </c>
      <c r="T151" s="4">
        <v>1</v>
      </c>
      <c r="U151" s="4">
        <v>6.64</v>
      </c>
      <c r="V151" s="4">
        <f t="shared" si="67"/>
        <v>98.01</v>
      </c>
      <c r="W151" s="4">
        <f t="shared" si="61"/>
        <v>4116.42</v>
      </c>
      <c r="X151" s="4">
        <v>0</v>
      </c>
      <c r="Y151" s="4">
        <f t="shared" si="62"/>
        <v>3</v>
      </c>
      <c r="Z151" s="4">
        <v>3</v>
      </c>
      <c r="AA151" s="4">
        <f t="shared" si="63"/>
        <v>0</v>
      </c>
      <c r="AB151" s="4">
        <f t="shared" si="64"/>
        <v>1</v>
      </c>
      <c r="AC151" s="4" t="s">
        <v>135</v>
      </c>
      <c r="AD151" s="4" t="s">
        <v>132</v>
      </c>
      <c r="AE151">
        <v>0</v>
      </c>
      <c r="AF151">
        <v>0</v>
      </c>
      <c r="AG151">
        <f t="shared" si="65"/>
        <v>0</v>
      </c>
    </row>
    <row r="152" spans="1:33" ht="12.75">
      <c r="A152" s="4">
        <v>17</v>
      </c>
      <c r="B152" s="4">
        <v>1</v>
      </c>
      <c r="C152" s="4">
        <f t="shared" si="57"/>
        <v>3</v>
      </c>
      <c r="D152" s="4">
        <v>3</v>
      </c>
      <c r="E152" s="4"/>
      <c r="F152" s="4" t="s">
        <v>137</v>
      </c>
      <c r="G152" s="4" t="s">
        <v>138</v>
      </c>
      <c r="H152" s="4" t="s">
        <v>132</v>
      </c>
      <c r="I152" s="4">
        <v>811.902</v>
      </c>
      <c r="J152" s="4">
        <v>25.37</v>
      </c>
      <c r="K152" s="4">
        <f t="shared" si="58"/>
        <v>20597.95</v>
      </c>
      <c r="L152" s="4">
        <v>25.37</v>
      </c>
      <c r="M152" s="4">
        <f t="shared" si="59"/>
        <v>20597.95</v>
      </c>
      <c r="N152" s="4">
        <v>0</v>
      </c>
      <c r="O152" s="4">
        <f t="shared" si="60"/>
        <v>0</v>
      </c>
      <c r="P152" s="4">
        <v>1</v>
      </c>
      <c r="Q152" s="4">
        <v>4.47</v>
      </c>
      <c r="R152" s="4">
        <v>1</v>
      </c>
      <c r="S152" s="4">
        <v>1</v>
      </c>
      <c r="T152" s="4">
        <v>1</v>
      </c>
      <c r="U152" s="4">
        <v>4.47</v>
      </c>
      <c r="V152" s="4">
        <f t="shared" si="67"/>
        <v>113.4</v>
      </c>
      <c r="W152" s="4">
        <f t="shared" si="61"/>
        <v>92069.69</v>
      </c>
      <c r="X152" s="4">
        <v>0</v>
      </c>
      <c r="Y152" s="4">
        <f t="shared" si="62"/>
        <v>3</v>
      </c>
      <c r="Z152" s="4">
        <v>3</v>
      </c>
      <c r="AA152" s="4">
        <f t="shared" si="63"/>
        <v>0</v>
      </c>
      <c r="AB152" s="4">
        <f t="shared" si="64"/>
        <v>1</v>
      </c>
      <c r="AC152" s="4" t="s">
        <v>137</v>
      </c>
      <c r="AD152" s="4" t="s">
        <v>132</v>
      </c>
      <c r="AE152">
        <v>0</v>
      </c>
      <c r="AF152">
        <v>0</v>
      </c>
      <c r="AG152">
        <f t="shared" si="65"/>
        <v>0</v>
      </c>
    </row>
    <row r="153" spans="1:33" ht="12.75">
      <c r="A153" s="4">
        <v>17</v>
      </c>
      <c r="B153" s="4">
        <v>1</v>
      </c>
      <c r="C153" s="4">
        <f t="shared" si="57"/>
        <v>3</v>
      </c>
      <c r="D153" s="4">
        <v>3</v>
      </c>
      <c r="E153" s="4"/>
      <c r="F153" s="4" t="s">
        <v>113</v>
      </c>
      <c r="G153" s="4" t="s">
        <v>114</v>
      </c>
      <c r="H153" s="4" t="s">
        <v>62</v>
      </c>
      <c r="I153" s="4">
        <v>0.487944</v>
      </c>
      <c r="J153" s="4">
        <v>3501.78</v>
      </c>
      <c r="K153" s="4">
        <f t="shared" si="58"/>
        <v>1708.67</v>
      </c>
      <c r="L153" s="4">
        <v>3501.78</v>
      </c>
      <c r="M153" s="4">
        <f t="shared" si="59"/>
        <v>1708.67</v>
      </c>
      <c r="N153" s="4">
        <v>0</v>
      </c>
      <c r="O153" s="4">
        <f t="shared" si="60"/>
        <v>0</v>
      </c>
      <c r="P153" s="4">
        <v>1</v>
      </c>
      <c r="Q153" s="4">
        <v>3.91</v>
      </c>
      <c r="R153" s="4">
        <v>1</v>
      </c>
      <c r="S153" s="4">
        <v>1</v>
      </c>
      <c r="T153" s="4">
        <v>1</v>
      </c>
      <c r="U153" s="4">
        <v>3.91</v>
      </c>
      <c r="V153" s="4">
        <f t="shared" si="67"/>
        <v>13691.96</v>
      </c>
      <c r="W153" s="4">
        <f t="shared" si="61"/>
        <v>6680.91</v>
      </c>
      <c r="X153" s="4">
        <v>0</v>
      </c>
      <c r="Y153" s="4">
        <f t="shared" si="62"/>
        <v>3</v>
      </c>
      <c r="Z153" s="4">
        <v>3</v>
      </c>
      <c r="AA153" s="4">
        <f t="shared" si="63"/>
        <v>0</v>
      </c>
      <c r="AB153" s="4">
        <f t="shared" si="64"/>
        <v>1</v>
      </c>
      <c r="AC153" s="4" t="s">
        <v>113</v>
      </c>
      <c r="AD153" s="4" t="s">
        <v>62</v>
      </c>
      <c r="AE153">
        <v>0</v>
      </c>
      <c r="AF153">
        <v>0</v>
      </c>
      <c r="AG153">
        <f t="shared" si="65"/>
        <v>0</v>
      </c>
    </row>
    <row r="154" spans="1:33" ht="12.75">
      <c r="A154" s="4">
        <v>17</v>
      </c>
      <c r="B154" s="4">
        <v>1</v>
      </c>
      <c r="C154" s="4">
        <f t="shared" si="57"/>
        <v>3</v>
      </c>
      <c r="D154" s="4">
        <v>3</v>
      </c>
      <c r="E154" s="4"/>
      <c r="F154" s="4" t="s">
        <v>103</v>
      </c>
      <c r="G154" s="4" t="s">
        <v>104</v>
      </c>
      <c r="H154" s="4" t="s">
        <v>44</v>
      </c>
      <c r="I154" s="4">
        <v>134.1846</v>
      </c>
      <c r="J154" s="4">
        <v>0</v>
      </c>
      <c r="K154" s="4">
        <f t="shared" si="58"/>
        <v>0</v>
      </c>
      <c r="L154" s="4">
        <v>104.99</v>
      </c>
      <c r="M154" s="4">
        <f t="shared" si="59"/>
        <v>14088.04</v>
      </c>
      <c r="N154" s="4">
        <v>0</v>
      </c>
      <c r="O154" s="4">
        <f t="shared" si="60"/>
        <v>0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104.99</v>
      </c>
      <c r="W154" s="4">
        <f t="shared" si="61"/>
        <v>14088.04</v>
      </c>
      <c r="X154" s="4">
        <v>0</v>
      </c>
      <c r="Y154" s="4">
        <f t="shared" si="62"/>
        <v>3</v>
      </c>
      <c r="Z154" s="4">
        <v>3</v>
      </c>
      <c r="AA154" s="4">
        <f t="shared" si="63"/>
        <v>14088.04</v>
      </c>
      <c r="AB154" s="4">
        <f t="shared" si="64"/>
        <v>1</v>
      </c>
      <c r="AC154" s="4" t="s">
        <v>3</v>
      </c>
      <c r="AD154" s="4" t="s">
        <v>44</v>
      </c>
      <c r="AE154">
        <v>0</v>
      </c>
      <c r="AF154">
        <v>0</v>
      </c>
      <c r="AG154">
        <f t="shared" si="65"/>
        <v>0</v>
      </c>
    </row>
    <row r="155" spans="1:33" ht="12.75">
      <c r="A155" s="4">
        <v>17</v>
      </c>
      <c r="B155" s="4">
        <v>1</v>
      </c>
      <c r="C155" s="4">
        <f t="shared" si="57"/>
        <v>3</v>
      </c>
      <c r="D155" s="4">
        <v>3</v>
      </c>
      <c r="E155" s="4"/>
      <c r="F155" s="4" t="s">
        <v>139</v>
      </c>
      <c r="G155" s="4" t="s">
        <v>140</v>
      </c>
      <c r="H155" s="4" t="s">
        <v>141</v>
      </c>
      <c r="I155" s="4">
        <v>45.54144</v>
      </c>
      <c r="J155" s="4">
        <v>3.66</v>
      </c>
      <c r="K155" s="4">
        <f t="shared" si="58"/>
        <v>166.68</v>
      </c>
      <c r="L155" s="4">
        <v>3.66</v>
      </c>
      <c r="M155" s="4">
        <f t="shared" si="59"/>
        <v>166.68</v>
      </c>
      <c r="N155" s="4">
        <v>0</v>
      </c>
      <c r="O155" s="4">
        <f t="shared" si="60"/>
        <v>0</v>
      </c>
      <c r="P155" s="4">
        <v>1</v>
      </c>
      <c r="Q155" s="4">
        <v>2.37</v>
      </c>
      <c r="R155" s="4">
        <v>1</v>
      </c>
      <c r="S155" s="4">
        <v>1</v>
      </c>
      <c r="T155" s="4">
        <v>1</v>
      </c>
      <c r="U155" s="4">
        <v>2.37</v>
      </c>
      <c r="V155" s="4">
        <f>ROUND(L155*Q155,2)</f>
        <v>8.67</v>
      </c>
      <c r="W155" s="4">
        <f t="shared" si="61"/>
        <v>394.84</v>
      </c>
      <c r="X155" s="4">
        <v>0</v>
      </c>
      <c r="Y155" s="4">
        <f t="shared" si="62"/>
        <v>3</v>
      </c>
      <c r="Z155" s="4">
        <v>3</v>
      </c>
      <c r="AA155" s="4">
        <f t="shared" si="63"/>
        <v>0</v>
      </c>
      <c r="AB155" s="4">
        <f t="shared" si="64"/>
        <v>1</v>
      </c>
      <c r="AC155" s="4" t="s">
        <v>139</v>
      </c>
      <c r="AD155" s="4" t="s">
        <v>141</v>
      </c>
      <c r="AE155">
        <v>0</v>
      </c>
      <c r="AF155">
        <v>0</v>
      </c>
      <c r="AG155">
        <f t="shared" si="65"/>
        <v>0</v>
      </c>
    </row>
    <row r="156" spans="1:33" ht="12.75">
      <c r="A156" s="4">
        <v>17</v>
      </c>
      <c r="B156" s="4">
        <v>1</v>
      </c>
      <c r="C156" s="4">
        <f t="shared" si="57"/>
        <v>3</v>
      </c>
      <c r="D156" s="4">
        <v>3</v>
      </c>
      <c r="E156" s="4"/>
      <c r="F156" s="4" t="s">
        <v>115</v>
      </c>
      <c r="G156" s="4" t="s">
        <v>116</v>
      </c>
      <c r="H156" s="4" t="s">
        <v>62</v>
      </c>
      <c r="I156" s="4">
        <v>96.77556</v>
      </c>
      <c r="J156" s="4">
        <v>317.96</v>
      </c>
      <c r="K156" s="4">
        <f t="shared" si="58"/>
        <v>30770.76</v>
      </c>
      <c r="L156" s="4">
        <v>317.96</v>
      </c>
      <c r="M156" s="4">
        <f t="shared" si="59"/>
        <v>30770.76</v>
      </c>
      <c r="N156" s="4">
        <v>0</v>
      </c>
      <c r="O156" s="4">
        <f t="shared" si="60"/>
        <v>0</v>
      </c>
      <c r="P156" s="4">
        <v>1</v>
      </c>
      <c r="Q156" s="4">
        <v>7.24</v>
      </c>
      <c r="R156" s="4">
        <v>1</v>
      </c>
      <c r="S156" s="4">
        <v>1</v>
      </c>
      <c r="T156" s="4">
        <v>1</v>
      </c>
      <c r="U156" s="4">
        <v>7.24</v>
      </c>
      <c r="V156" s="4">
        <f>ROUND(L156*Q156,2)</f>
        <v>2302.03</v>
      </c>
      <c r="W156" s="4">
        <f t="shared" si="61"/>
        <v>222780.24</v>
      </c>
      <c r="X156" s="4">
        <v>0</v>
      </c>
      <c r="Y156" s="4">
        <f t="shared" si="62"/>
        <v>3</v>
      </c>
      <c r="Z156" s="4">
        <v>3</v>
      </c>
      <c r="AA156" s="4">
        <f t="shared" si="63"/>
        <v>0</v>
      </c>
      <c r="AB156" s="4">
        <f t="shared" si="64"/>
        <v>1</v>
      </c>
      <c r="AC156" s="4" t="s">
        <v>115</v>
      </c>
      <c r="AD156" s="4" t="s">
        <v>62</v>
      </c>
      <c r="AE156">
        <v>0</v>
      </c>
      <c r="AF156">
        <v>0</v>
      </c>
      <c r="AG156">
        <f t="shared" si="65"/>
        <v>0</v>
      </c>
    </row>
    <row r="158" spans="1:88" ht="12.75">
      <c r="A158" s="1">
        <v>4</v>
      </c>
      <c r="B158" s="1">
        <v>1</v>
      </c>
      <c r="C158" s="1"/>
      <c r="D158" s="1"/>
      <c r="E158" s="1"/>
      <c r="F158" s="1" t="s">
        <v>142</v>
      </c>
      <c r="G158" s="1" t="s">
        <v>142</v>
      </c>
      <c r="H158" s="1" t="s">
        <v>3</v>
      </c>
      <c r="I158" s="1">
        <v>0</v>
      </c>
      <c r="J158" s="1"/>
      <c r="K158" s="1">
        <v>-1</v>
      </c>
      <c r="L158" s="1"/>
      <c r="M158" s="1"/>
      <c r="N158" s="1"/>
      <c r="O158" s="1"/>
      <c r="P158" s="1"/>
      <c r="Q158" s="1"/>
      <c r="R158" s="1"/>
      <c r="S158" s="1"/>
      <c r="T158" s="1"/>
      <c r="U158" s="1" t="s">
        <v>3</v>
      </c>
      <c r="V158" s="1">
        <v>0</v>
      </c>
      <c r="W158" s="1"/>
      <c r="X158" s="1"/>
      <c r="Y158" s="1"/>
      <c r="Z158" s="1"/>
      <c r="AA158" s="1"/>
      <c r="AB158" s="1" t="s">
        <v>3</v>
      </c>
      <c r="AC158" s="1" t="s">
        <v>3</v>
      </c>
      <c r="AD158" s="1" t="s">
        <v>3</v>
      </c>
      <c r="AE158" s="1" t="s">
        <v>3</v>
      </c>
      <c r="AF158" s="1" t="s">
        <v>3</v>
      </c>
      <c r="AG158" s="1" t="s">
        <v>3</v>
      </c>
      <c r="AH158" s="1"/>
      <c r="AI158" s="1"/>
      <c r="AJ158" s="1"/>
      <c r="AK158" s="1"/>
      <c r="AL158" s="1"/>
      <c r="AM158" s="1"/>
      <c r="AN158" s="1"/>
      <c r="AO158" s="1"/>
      <c r="AP158" s="1" t="s">
        <v>3</v>
      </c>
      <c r="AQ158" s="1" t="s">
        <v>3</v>
      </c>
      <c r="AR158" s="1" t="s">
        <v>3</v>
      </c>
      <c r="AS158" s="1"/>
      <c r="AT158" s="1"/>
      <c r="AU158" s="1"/>
      <c r="AV158" s="1"/>
      <c r="AW158" s="1"/>
      <c r="AX158" s="1"/>
      <c r="AY158" s="1"/>
      <c r="AZ158" s="1" t="s">
        <v>3</v>
      </c>
      <c r="BA158" s="1"/>
      <c r="BB158" s="1" t="s">
        <v>3</v>
      </c>
      <c r="BC158" s="1" t="s">
        <v>3</v>
      </c>
      <c r="BD158" s="1" t="s">
        <v>19</v>
      </c>
      <c r="BE158" s="1" t="s">
        <v>19</v>
      </c>
      <c r="BF158" s="1" t="s">
        <v>20</v>
      </c>
      <c r="BG158" s="1" t="s">
        <v>3</v>
      </c>
      <c r="BH158" s="1" t="s">
        <v>20</v>
      </c>
      <c r="BI158" s="1" t="s">
        <v>19</v>
      </c>
      <c r="BJ158" s="1" t="s">
        <v>3</v>
      </c>
      <c r="BK158" s="1" t="s">
        <v>3</v>
      </c>
      <c r="BL158" s="1" t="s">
        <v>3</v>
      </c>
      <c r="BM158" s="1" t="s">
        <v>3</v>
      </c>
      <c r="BN158" s="1" t="s">
        <v>19</v>
      </c>
      <c r="BO158" s="1" t="s">
        <v>21</v>
      </c>
      <c r="BP158" s="1" t="s">
        <v>22</v>
      </c>
      <c r="BQ158" s="1"/>
      <c r="BR158" s="1"/>
      <c r="BS158" s="1"/>
      <c r="BT158" s="1"/>
      <c r="BU158" s="1"/>
      <c r="BV158" s="1"/>
      <c r="BW158" s="1"/>
      <c r="BX158" s="1">
        <v>0</v>
      </c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>
        <v>0</v>
      </c>
    </row>
    <row r="160" spans="1:33" ht="12.75">
      <c r="A160" s="2">
        <v>17</v>
      </c>
      <c r="B160" s="2">
        <v>1</v>
      </c>
      <c r="C160" s="2">
        <f aca="true" t="shared" si="68" ref="C160:C168">D160*B160</f>
        <v>1</v>
      </c>
      <c r="D160" s="2">
        <v>1</v>
      </c>
      <c r="E160" s="2"/>
      <c r="F160" s="2" t="s">
        <v>24</v>
      </c>
      <c r="G160" s="2" t="s">
        <v>25</v>
      </c>
      <c r="H160" s="2" t="s">
        <v>26</v>
      </c>
      <c r="I160" s="2">
        <v>320.933444</v>
      </c>
      <c r="J160" s="2">
        <v>0</v>
      </c>
      <c r="K160" s="2">
        <f aca="true" t="shared" si="69" ref="K160:K168">ROUND(J160*I160,2)</f>
        <v>0</v>
      </c>
      <c r="L160" s="2">
        <v>0</v>
      </c>
      <c r="M160" s="2">
        <f aca="true" t="shared" si="70" ref="M160:M168">ROUND(L160*I160,2)</f>
        <v>0</v>
      </c>
      <c r="N160" s="2">
        <v>0</v>
      </c>
      <c r="O160" s="2">
        <f aca="true" t="shared" si="71" ref="O160:O168">ROUND(N160*I160,2)</f>
        <v>0</v>
      </c>
      <c r="P160" s="2">
        <v>1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f>ROUND(L160*T160,2)</f>
        <v>0</v>
      </c>
      <c r="W160" s="2">
        <f aca="true" t="shared" si="72" ref="W160:W168">ROUND(V160*I160,2)</f>
        <v>0</v>
      </c>
      <c r="X160" s="2">
        <v>1</v>
      </c>
      <c r="Y160" s="2">
        <f aca="true" t="shared" si="73" ref="Y160:Y168">Z160*B160</f>
        <v>1</v>
      </c>
      <c r="Z160" s="2">
        <v>1</v>
      </c>
      <c r="AA160" s="2">
        <f aca="true" t="shared" si="74" ref="AA160:AA168">ROUND(M160-K160,2)</f>
        <v>0</v>
      </c>
      <c r="AB160" s="2">
        <f aca="true" t="shared" si="75" ref="AB160:AB168">ROUND(IF(J160=0,1,L160/J160),3)</f>
        <v>1</v>
      </c>
      <c r="AC160" s="2" t="s">
        <v>3</v>
      </c>
      <c r="AD160" s="2" t="s">
        <v>26</v>
      </c>
      <c r="AE160">
        <v>0</v>
      </c>
      <c r="AF160">
        <v>0</v>
      </c>
      <c r="AG160">
        <f aca="true" t="shared" si="76" ref="AG160:AG168">AF160*B160</f>
        <v>0</v>
      </c>
    </row>
    <row r="161" spans="1:33" ht="12.75">
      <c r="A161" s="3">
        <v>17</v>
      </c>
      <c r="B161" s="3">
        <v>1</v>
      </c>
      <c r="C161" s="3">
        <f t="shared" si="68"/>
        <v>2</v>
      </c>
      <c r="D161" s="3">
        <v>2</v>
      </c>
      <c r="E161" s="3"/>
      <c r="F161" s="3" t="s">
        <v>120</v>
      </c>
      <c r="G161" s="3" t="s">
        <v>121</v>
      </c>
      <c r="H161" s="3" t="s">
        <v>29</v>
      </c>
      <c r="I161" s="3">
        <v>0.769825</v>
      </c>
      <c r="J161" s="3">
        <v>74.44</v>
      </c>
      <c r="K161" s="3">
        <f t="shared" si="69"/>
        <v>57.31</v>
      </c>
      <c r="L161" s="3">
        <v>74.44</v>
      </c>
      <c r="M161" s="3">
        <f t="shared" si="70"/>
        <v>57.31</v>
      </c>
      <c r="N161" s="3">
        <v>0</v>
      </c>
      <c r="O161" s="3">
        <f t="shared" si="71"/>
        <v>0</v>
      </c>
      <c r="P161" s="3">
        <v>1</v>
      </c>
      <c r="Q161" s="3">
        <v>1</v>
      </c>
      <c r="R161" s="3">
        <v>9.01</v>
      </c>
      <c r="S161" s="3">
        <v>17.67</v>
      </c>
      <c r="T161" s="3">
        <v>1</v>
      </c>
      <c r="U161" s="3">
        <v>9.01</v>
      </c>
      <c r="V161" s="3">
        <f>ROUND(L161*R161,2)</f>
        <v>670.7</v>
      </c>
      <c r="W161" s="3">
        <f t="shared" si="72"/>
        <v>516.32</v>
      </c>
      <c r="X161" s="3">
        <v>0</v>
      </c>
      <c r="Y161" s="3">
        <f t="shared" si="73"/>
        <v>2</v>
      </c>
      <c r="Z161" s="3">
        <v>2</v>
      </c>
      <c r="AA161" s="3">
        <f t="shared" si="74"/>
        <v>0</v>
      </c>
      <c r="AB161" s="3">
        <f t="shared" si="75"/>
        <v>1</v>
      </c>
      <c r="AC161" s="3" t="s">
        <v>120</v>
      </c>
      <c r="AD161" s="3" t="s">
        <v>29</v>
      </c>
      <c r="AE161">
        <v>0</v>
      </c>
      <c r="AF161">
        <v>0</v>
      </c>
      <c r="AG161">
        <f t="shared" si="76"/>
        <v>0</v>
      </c>
    </row>
    <row r="162" spans="1:33" ht="12.75">
      <c r="A162" s="3">
        <v>17</v>
      </c>
      <c r="B162" s="3">
        <v>1</v>
      </c>
      <c r="C162" s="3">
        <f t="shared" si="68"/>
        <v>2</v>
      </c>
      <c r="D162" s="3">
        <v>2</v>
      </c>
      <c r="E162" s="3"/>
      <c r="F162" s="3" t="s">
        <v>143</v>
      </c>
      <c r="G162" s="3" t="s">
        <v>144</v>
      </c>
      <c r="H162" s="3" t="s">
        <v>29</v>
      </c>
      <c r="I162" s="3">
        <v>0.769825</v>
      </c>
      <c r="J162" s="3">
        <v>102.11</v>
      </c>
      <c r="K162" s="3">
        <f t="shared" si="69"/>
        <v>78.61</v>
      </c>
      <c r="L162" s="3">
        <v>102.11</v>
      </c>
      <c r="M162" s="3">
        <f t="shared" si="70"/>
        <v>78.61</v>
      </c>
      <c r="N162" s="3">
        <v>0</v>
      </c>
      <c r="O162" s="3">
        <f t="shared" si="71"/>
        <v>0</v>
      </c>
      <c r="P162" s="3">
        <v>1</v>
      </c>
      <c r="Q162" s="3">
        <v>1</v>
      </c>
      <c r="R162" s="3">
        <v>8.01</v>
      </c>
      <c r="S162" s="3">
        <v>17.67</v>
      </c>
      <c r="T162" s="3">
        <v>1</v>
      </c>
      <c r="U162" s="3">
        <v>8.01</v>
      </c>
      <c r="V162" s="3">
        <f>ROUND(L162*R162,2)</f>
        <v>817.9</v>
      </c>
      <c r="W162" s="3">
        <f t="shared" si="72"/>
        <v>629.64</v>
      </c>
      <c r="X162" s="3">
        <v>0</v>
      </c>
      <c r="Y162" s="3">
        <f t="shared" si="73"/>
        <v>2</v>
      </c>
      <c r="Z162" s="3">
        <v>2</v>
      </c>
      <c r="AA162" s="3">
        <f t="shared" si="74"/>
        <v>0</v>
      </c>
      <c r="AB162" s="3">
        <f t="shared" si="75"/>
        <v>1</v>
      </c>
      <c r="AC162" s="3" t="s">
        <v>143</v>
      </c>
      <c r="AD162" s="3" t="s">
        <v>29</v>
      </c>
      <c r="AE162">
        <v>0</v>
      </c>
      <c r="AF162">
        <v>0</v>
      </c>
      <c r="AG162">
        <f t="shared" si="76"/>
        <v>0</v>
      </c>
    </row>
    <row r="163" spans="1:33" ht="12.75">
      <c r="A163" s="3">
        <v>17</v>
      </c>
      <c r="B163" s="3">
        <v>1</v>
      </c>
      <c r="C163" s="3">
        <f t="shared" si="68"/>
        <v>2</v>
      </c>
      <c r="D163" s="3">
        <v>2</v>
      </c>
      <c r="E163" s="3"/>
      <c r="F163" s="3" t="s">
        <v>145</v>
      </c>
      <c r="G163" s="3" t="s">
        <v>146</v>
      </c>
      <c r="H163" s="3" t="s">
        <v>29</v>
      </c>
      <c r="I163" s="3">
        <v>1.209725</v>
      </c>
      <c r="J163" s="3">
        <v>73</v>
      </c>
      <c r="K163" s="3">
        <f t="shared" si="69"/>
        <v>88.31</v>
      </c>
      <c r="L163" s="3">
        <v>73</v>
      </c>
      <c r="M163" s="3">
        <f t="shared" si="70"/>
        <v>88.31</v>
      </c>
      <c r="N163" s="3">
        <v>0</v>
      </c>
      <c r="O163" s="3">
        <f t="shared" si="71"/>
        <v>0</v>
      </c>
      <c r="P163" s="3">
        <v>1</v>
      </c>
      <c r="Q163" s="3">
        <v>1</v>
      </c>
      <c r="R163" s="3">
        <v>7.34</v>
      </c>
      <c r="S163" s="3">
        <v>17.67</v>
      </c>
      <c r="T163" s="3">
        <v>1</v>
      </c>
      <c r="U163" s="3">
        <v>7.34</v>
      </c>
      <c r="V163" s="3">
        <f>ROUND(L163*R163,2)</f>
        <v>535.82</v>
      </c>
      <c r="W163" s="3">
        <f t="shared" si="72"/>
        <v>648.19</v>
      </c>
      <c r="X163" s="3">
        <v>0</v>
      </c>
      <c r="Y163" s="3">
        <f t="shared" si="73"/>
        <v>2</v>
      </c>
      <c r="Z163" s="3">
        <v>2</v>
      </c>
      <c r="AA163" s="3">
        <f t="shared" si="74"/>
        <v>0</v>
      </c>
      <c r="AB163" s="3">
        <f t="shared" si="75"/>
        <v>1</v>
      </c>
      <c r="AC163" s="3" t="s">
        <v>145</v>
      </c>
      <c r="AD163" s="3" t="s">
        <v>29</v>
      </c>
      <c r="AE163">
        <v>0</v>
      </c>
      <c r="AF163">
        <v>0</v>
      </c>
      <c r="AG163">
        <f t="shared" si="76"/>
        <v>0</v>
      </c>
    </row>
    <row r="164" spans="1:33" ht="12.75">
      <c r="A164" s="4">
        <v>17</v>
      </c>
      <c r="B164" s="4">
        <v>1</v>
      </c>
      <c r="C164" s="4">
        <f t="shared" si="68"/>
        <v>3</v>
      </c>
      <c r="D164" s="4">
        <v>3</v>
      </c>
      <c r="E164" s="4"/>
      <c r="F164" s="4" t="s">
        <v>147</v>
      </c>
      <c r="G164" s="4" t="s">
        <v>148</v>
      </c>
      <c r="H164" s="4" t="s">
        <v>62</v>
      </c>
      <c r="I164" s="4">
        <v>0.004399</v>
      </c>
      <c r="J164" s="4">
        <v>6521.42</v>
      </c>
      <c r="K164" s="4">
        <f t="shared" si="69"/>
        <v>28.69</v>
      </c>
      <c r="L164" s="4">
        <v>6521.42</v>
      </c>
      <c r="M164" s="4">
        <f t="shared" si="70"/>
        <v>28.69</v>
      </c>
      <c r="N164" s="4">
        <v>0</v>
      </c>
      <c r="O164" s="4">
        <f t="shared" si="71"/>
        <v>0</v>
      </c>
      <c r="P164" s="4">
        <v>1</v>
      </c>
      <c r="Q164" s="4">
        <v>6.26</v>
      </c>
      <c r="R164" s="4">
        <v>1</v>
      </c>
      <c r="S164" s="4">
        <v>1</v>
      </c>
      <c r="T164" s="4">
        <v>1</v>
      </c>
      <c r="U164" s="4">
        <v>6.26</v>
      </c>
      <c r="V164" s="4">
        <f>ROUND(L164*Q164,2)</f>
        <v>40824.09</v>
      </c>
      <c r="W164" s="4">
        <f t="shared" si="72"/>
        <v>179.59</v>
      </c>
      <c r="X164" s="4">
        <v>0</v>
      </c>
      <c r="Y164" s="4">
        <f t="shared" si="73"/>
        <v>3</v>
      </c>
      <c r="Z164" s="4">
        <v>3</v>
      </c>
      <c r="AA164" s="4">
        <f t="shared" si="74"/>
        <v>0</v>
      </c>
      <c r="AB164" s="4">
        <f t="shared" si="75"/>
        <v>1</v>
      </c>
      <c r="AC164" s="4" t="s">
        <v>147</v>
      </c>
      <c r="AD164" s="4" t="s">
        <v>62</v>
      </c>
      <c r="AE164">
        <v>0</v>
      </c>
      <c r="AF164">
        <v>0</v>
      </c>
      <c r="AG164">
        <f t="shared" si="76"/>
        <v>0</v>
      </c>
    </row>
    <row r="165" spans="1:33" ht="12.75">
      <c r="A165" s="4">
        <v>17</v>
      </c>
      <c r="B165" s="4">
        <v>1</v>
      </c>
      <c r="C165" s="4">
        <f t="shared" si="68"/>
        <v>3</v>
      </c>
      <c r="D165" s="4">
        <v>3</v>
      </c>
      <c r="E165" s="4"/>
      <c r="F165" s="4" t="s">
        <v>149</v>
      </c>
      <c r="G165" s="4" t="s">
        <v>150</v>
      </c>
      <c r="H165" s="4" t="s">
        <v>44</v>
      </c>
      <c r="I165" s="4">
        <v>0.74783</v>
      </c>
      <c r="J165" s="4">
        <v>1828.56</v>
      </c>
      <c r="K165" s="4">
        <f t="shared" si="69"/>
        <v>1367.45</v>
      </c>
      <c r="L165" s="4">
        <v>1828.56</v>
      </c>
      <c r="M165" s="4">
        <f t="shared" si="70"/>
        <v>1367.45</v>
      </c>
      <c r="N165" s="4">
        <v>0</v>
      </c>
      <c r="O165" s="4">
        <f t="shared" si="71"/>
        <v>0</v>
      </c>
      <c r="P165" s="4">
        <v>1</v>
      </c>
      <c r="Q165" s="4">
        <v>1.66</v>
      </c>
      <c r="R165" s="4">
        <v>1</v>
      </c>
      <c r="S165" s="4">
        <v>1</v>
      </c>
      <c r="T165" s="4">
        <v>1</v>
      </c>
      <c r="U165" s="4">
        <v>1.66</v>
      </c>
      <c r="V165" s="4">
        <f>ROUND(L165*Q165,2)</f>
        <v>3035.41</v>
      </c>
      <c r="W165" s="4">
        <f t="shared" si="72"/>
        <v>2269.97</v>
      </c>
      <c r="X165" s="4">
        <v>0</v>
      </c>
      <c r="Y165" s="4">
        <f t="shared" si="73"/>
        <v>3</v>
      </c>
      <c r="Z165" s="4">
        <v>3</v>
      </c>
      <c r="AA165" s="4">
        <f t="shared" si="74"/>
        <v>0</v>
      </c>
      <c r="AB165" s="4">
        <f t="shared" si="75"/>
        <v>1</v>
      </c>
      <c r="AC165" s="4" t="s">
        <v>149</v>
      </c>
      <c r="AD165" s="4" t="s">
        <v>44</v>
      </c>
      <c r="AE165">
        <v>0</v>
      </c>
      <c r="AF165">
        <v>0</v>
      </c>
      <c r="AG165">
        <f t="shared" si="76"/>
        <v>0</v>
      </c>
    </row>
    <row r="166" spans="1:33" ht="12.75">
      <c r="A166" s="4">
        <v>17</v>
      </c>
      <c r="B166" s="4">
        <v>1</v>
      </c>
      <c r="C166" s="4">
        <f t="shared" si="68"/>
        <v>3</v>
      </c>
      <c r="D166" s="4">
        <v>3</v>
      </c>
      <c r="E166" s="4"/>
      <c r="F166" s="4" t="s">
        <v>151</v>
      </c>
      <c r="G166" s="4" t="s">
        <v>152</v>
      </c>
      <c r="H166" s="4" t="s">
        <v>44</v>
      </c>
      <c r="I166" s="4">
        <v>21.1152</v>
      </c>
      <c r="J166" s="4">
        <v>704.89</v>
      </c>
      <c r="K166" s="4">
        <f t="shared" si="69"/>
        <v>14883.89</v>
      </c>
      <c r="L166" s="4">
        <v>704.89</v>
      </c>
      <c r="M166" s="4">
        <f t="shared" si="70"/>
        <v>14883.89</v>
      </c>
      <c r="N166" s="4">
        <v>0</v>
      </c>
      <c r="O166" s="4">
        <f t="shared" si="71"/>
        <v>0</v>
      </c>
      <c r="P166" s="4">
        <v>1</v>
      </c>
      <c r="Q166" s="4">
        <v>4.64</v>
      </c>
      <c r="R166" s="4">
        <v>1</v>
      </c>
      <c r="S166" s="4">
        <v>1</v>
      </c>
      <c r="T166" s="4">
        <v>1</v>
      </c>
      <c r="U166" s="4">
        <v>4.64</v>
      </c>
      <c r="V166" s="4">
        <f>ROUND(L166*Q166,2)</f>
        <v>3270.69</v>
      </c>
      <c r="W166" s="4">
        <f t="shared" si="72"/>
        <v>69061.27</v>
      </c>
      <c r="X166" s="4">
        <v>0</v>
      </c>
      <c r="Y166" s="4">
        <f t="shared" si="73"/>
        <v>3</v>
      </c>
      <c r="Z166" s="4">
        <v>3</v>
      </c>
      <c r="AA166" s="4">
        <f t="shared" si="74"/>
        <v>0</v>
      </c>
      <c r="AB166" s="4">
        <f t="shared" si="75"/>
        <v>1</v>
      </c>
      <c r="AC166" s="4" t="s">
        <v>151</v>
      </c>
      <c r="AD166" s="4" t="s">
        <v>44</v>
      </c>
      <c r="AE166">
        <v>0</v>
      </c>
      <c r="AF166">
        <v>0</v>
      </c>
      <c r="AG166">
        <f t="shared" si="76"/>
        <v>0</v>
      </c>
    </row>
    <row r="167" spans="1:33" ht="12.75">
      <c r="A167" s="4">
        <v>17</v>
      </c>
      <c r="B167" s="4">
        <v>1</v>
      </c>
      <c r="C167" s="4">
        <f t="shared" si="68"/>
        <v>3</v>
      </c>
      <c r="D167" s="4">
        <v>3</v>
      </c>
      <c r="E167" s="4"/>
      <c r="F167" s="4" t="s">
        <v>153</v>
      </c>
      <c r="G167" s="4" t="s">
        <v>154</v>
      </c>
      <c r="H167" s="4" t="s">
        <v>44</v>
      </c>
      <c r="I167" s="4">
        <v>0.08798</v>
      </c>
      <c r="J167" s="4">
        <v>451.14</v>
      </c>
      <c r="K167" s="4">
        <f t="shared" si="69"/>
        <v>39.69</v>
      </c>
      <c r="L167" s="4">
        <v>451.14</v>
      </c>
      <c r="M167" s="4">
        <f t="shared" si="70"/>
        <v>39.69</v>
      </c>
      <c r="N167" s="4">
        <v>0</v>
      </c>
      <c r="O167" s="4">
        <f t="shared" si="71"/>
        <v>0</v>
      </c>
      <c r="P167" s="4">
        <v>1</v>
      </c>
      <c r="Q167" s="4">
        <v>6.27</v>
      </c>
      <c r="R167" s="4">
        <v>1</v>
      </c>
      <c r="S167" s="4">
        <v>1</v>
      </c>
      <c r="T167" s="4">
        <v>1</v>
      </c>
      <c r="U167" s="4">
        <v>6.27</v>
      </c>
      <c r="V167" s="4">
        <f>ROUND(L167*Q167,2)</f>
        <v>2828.65</v>
      </c>
      <c r="W167" s="4">
        <f t="shared" si="72"/>
        <v>248.86</v>
      </c>
      <c r="X167" s="4">
        <v>0</v>
      </c>
      <c r="Y167" s="4">
        <f t="shared" si="73"/>
        <v>3</v>
      </c>
      <c r="Z167" s="4">
        <v>3</v>
      </c>
      <c r="AA167" s="4">
        <f t="shared" si="74"/>
        <v>0</v>
      </c>
      <c r="AB167" s="4">
        <f t="shared" si="75"/>
        <v>1</v>
      </c>
      <c r="AC167" s="4" t="s">
        <v>153</v>
      </c>
      <c r="AD167" s="4" t="s">
        <v>44</v>
      </c>
      <c r="AE167">
        <v>0</v>
      </c>
      <c r="AF167">
        <v>0</v>
      </c>
      <c r="AG167">
        <f t="shared" si="76"/>
        <v>0</v>
      </c>
    </row>
    <row r="168" spans="1:33" ht="12.75">
      <c r="A168" s="4">
        <v>17</v>
      </c>
      <c r="B168" s="4">
        <v>1</v>
      </c>
      <c r="C168" s="4">
        <f t="shared" si="68"/>
        <v>3</v>
      </c>
      <c r="D168" s="4">
        <v>3</v>
      </c>
      <c r="E168" s="4"/>
      <c r="F168" s="4" t="s">
        <v>155</v>
      </c>
      <c r="G168" s="4" t="s">
        <v>156</v>
      </c>
      <c r="H168" s="4" t="s">
        <v>44</v>
      </c>
      <c r="I168" s="4">
        <v>7.0384</v>
      </c>
      <c r="J168" s="4">
        <v>2385.71</v>
      </c>
      <c r="K168" s="4">
        <f t="shared" si="69"/>
        <v>16791.58</v>
      </c>
      <c r="L168" s="4">
        <v>2385.71</v>
      </c>
      <c r="M168" s="4">
        <f t="shared" si="70"/>
        <v>16791.58</v>
      </c>
      <c r="N168" s="4">
        <v>0</v>
      </c>
      <c r="O168" s="4">
        <f t="shared" si="71"/>
        <v>0</v>
      </c>
      <c r="P168" s="4">
        <v>1</v>
      </c>
      <c r="Q168" s="4">
        <v>3.38</v>
      </c>
      <c r="R168" s="4">
        <v>1</v>
      </c>
      <c r="S168" s="4">
        <v>1</v>
      </c>
      <c r="T168" s="4">
        <v>1</v>
      </c>
      <c r="U168" s="4">
        <v>3.38</v>
      </c>
      <c r="V168" s="4">
        <f>ROUND(L168*Q168,2)</f>
        <v>8063.7</v>
      </c>
      <c r="W168" s="4">
        <f t="shared" si="72"/>
        <v>56755.55</v>
      </c>
      <c r="X168" s="4">
        <v>0</v>
      </c>
      <c r="Y168" s="4">
        <f t="shared" si="73"/>
        <v>3</v>
      </c>
      <c r="Z168" s="4">
        <v>3</v>
      </c>
      <c r="AA168" s="4">
        <f t="shared" si="74"/>
        <v>0</v>
      </c>
      <c r="AB168" s="4">
        <f t="shared" si="75"/>
        <v>1</v>
      </c>
      <c r="AC168" s="4" t="s">
        <v>155</v>
      </c>
      <c r="AD168" s="4" t="s">
        <v>44</v>
      </c>
      <c r="AE168">
        <v>0</v>
      </c>
      <c r="AF168">
        <v>0</v>
      </c>
      <c r="AG168">
        <f t="shared" si="76"/>
        <v>0</v>
      </c>
    </row>
    <row r="170" spans="1:88" ht="12.75">
      <c r="A170" s="1">
        <v>4</v>
      </c>
      <c r="B170" s="1">
        <v>1</v>
      </c>
      <c r="C170" s="1"/>
      <c r="D170" s="1"/>
      <c r="E170" s="1"/>
      <c r="F170" s="1" t="s">
        <v>157</v>
      </c>
      <c r="G170" s="1" t="s">
        <v>157</v>
      </c>
      <c r="H170" s="1" t="s">
        <v>3</v>
      </c>
      <c r="I170" s="1">
        <v>0</v>
      </c>
      <c r="J170" s="1"/>
      <c r="K170" s="1">
        <v>-1</v>
      </c>
      <c r="L170" s="1"/>
      <c r="M170" s="1"/>
      <c r="N170" s="1"/>
      <c r="O170" s="1"/>
      <c r="P170" s="1"/>
      <c r="Q170" s="1"/>
      <c r="R170" s="1"/>
      <c r="S170" s="1"/>
      <c r="T170" s="1"/>
      <c r="U170" s="1" t="s">
        <v>3</v>
      </c>
      <c r="V170" s="1">
        <v>0</v>
      </c>
      <c r="W170" s="1"/>
      <c r="X170" s="1"/>
      <c r="Y170" s="1"/>
      <c r="Z170" s="1"/>
      <c r="AA170" s="1"/>
      <c r="AB170" s="1" t="s">
        <v>3</v>
      </c>
      <c r="AC170" s="1" t="s">
        <v>3</v>
      </c>
      <c r="AD170" s="1" t="s">
        <v>3</v>
      </c>
      <c r="AE170" s="1" t="s">
        <v>3</v>
      </c>
      <c r="AF170" s="1" t="s">
        <v>3</v>
      </c>
      <c r="AG170" s="1" t="s">
        <v>3</v>
      </c>
      <c r="AH170" s="1"/>
      <c r="AI170" s="1"/>
      <c r="AJ170" s="1"/>
      <c r="AK170" s="1"/>
      <c r="AL170" s="1"/>
      <c r="AM170" s="1"/>
      <c r="AN170" s="1"/>
      <c r="AO170" s="1"/>
      <c r="AP170" s="1" t="s">
        <v>3</v>
      </c>
      <c r="AQ170" s="1" t="s">
        <v>3</v>
      </c>
      <c r="AR170" s="1" t="s">
        <v>3</v>
      </c>
      <c r="AS170" s="1"/>
      <c r="AT170" s="1"/>
      <c r="AU170" s="1"/>
      <c r="AV170" s="1"/>
      <c r="AW170" s="1"/>
      <c r="AX170" s="1"/>
      <c r="AY170" s="1"/>
      <c r="AZ170" s="1" t="s">
        <v>3</v>
      </c>
      <c r="BA170" s="1"/>
      <c r="BB170" s="1" t="s">
        <v>3</v>
      </c>
      <c r="BC170" s="1" t="s">
        <v>3</v>
      </c>
      <c r="BD170" s="1" t="s">
        <v>19</v>
      </c>
      <c r="BE170" s="1" t="s">
        <v>19</v>
      </c>
      <c r="BF170" s="1" t="s">
        <v>20</v>
      </c>
      <c r="BG170" s="1" t="s">
        <v>3</v>
      </c>
      <c r="BH170" s="1" t="s">
        <v>20</v>
      </c>
      <c r="BI170" s="1" t="s">
        <v>19</v>
      </c>
      <c r="BJ170" s="1" t="s">
        <v>3</v>
      </c>
      <c r="BK170" s="1" t="s">
        <v>3</v>
      </c>
      <c r="BL170" s="1" t="s">
        <v>3</v>
      </c>
      <c r="BM170" s="1" t="s">
        <v>3</v>
      </c>
      <c r="BN170" s="1" t="s">
        <v>19</v>
      </c>
      <c r="BO170" s="1" t="s">
        <v>21</v>
      </c>
      <c r="BP170" s="1" t="s">
        <v>22</v>
      </c>
      <c r="BQ170" s="1"/>
      <c r="BR170" s="1"/>
      <c r="BS170" s="1"/>
      <c r="BT170" s="1"/>
      <c r="BU170" s="1"/>
      <c r="BV170" s="1"/>
      <c r="BW170" s="1"/>
      <c r="BX170" s="1">
        <v>0</v>
      </c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>
        <v>0</v>
      </c>
    </row>
    <row r="172" spans="1:33" ht="12.75">
      <c r="A172" s="2">
        <v>17</v>
      </c>
      <c r="B172" s="2">
        <v>1</v>
      </c>
      <c r="C172" s="2">
        <f aca="true" t="shared" si="77" ref="C172:C177">D172*B172</f>
        <v>1</v>
      </c>
      <c r="D172" s="2">
        <v>1</v>
      </c>
      <c r="E172" s="2"/>
      <c r="F172" s="2" t="s">
        <v>24</v>
      </c>
      <c r="G172" s="2" t="s">
        <v>25</v>
      </c>
      <c r="H172" s="2" t="s">
        <v>26</v>
      </c>
      <c r="I172" s="2">
        <v>359.12798</v>
      </c>
      <c r="J172" s="2">
        <v>0</v>
      </c>
      <c r="K172" s="2">
        <f aca="true" t="shared" si="78" ref="K172:K177">ROUND(J172*I172,2)</f>
        <v>0</v>
      </c>
      <c r="L172" s="2">
        <v>0</v>
      </c>
      <c r="M172" s="2">
        <f aca="true" t="shared" si="79" ref="M172:M177">ROUND(L172*I172,2)</f>
        <v>0</v>
      </c>
      <c r="N172" s="2">
        <v>0</v>
      </c>
      <c r="O172" s="2">
        <f aca="true" t="shared" si="80" ref="O172:O177">ROUND(N172*I172,2)</f>
        <v>0</v>
      </c>
      <c r="P172" s="2">
        <v>1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f>ROUND(L172*T172,2)</f>
        <v>0</v>
      </c>
      <c r="W172" s="2">
        <f aca="true" t="shared" si="81" ref="W172:W177">ROUND(V172*I172,2)</f>
        <v>0</v>
      </c>
      <c r="X172" s="2">
        <v>1</v>
      </c>
      <c r="Y172" s="2">
        <f aca="true" t="shared" si="82" ref="Y172:Y177">Z172*B172</f>
        <v>1</v>
      </c>
      <c r="Z172" s="2">
        <v>1</v>
      </c>
      <c r="AA172" s="2">
        <f aca="true" t="shared" si="83" ref="AA172:AA177">ROUND(M172-K172,2)</f>
        <v>0</v>
      </c>
      <c r="AB172" s="2">
        <f aca="true" t="shared" si="84" ref="AB172:AB177">ROUND(IF(J172=0,1,L172/J172),3)</f>
        <v>1</v>
      </c>
      <c r="AC172" s="2" t="s">
        <v>3</v>
      </c>
      <c r="AD172" s="2" t="s">
        <v>26</v>
      </c>
      <c r="AE172">
        <v>0</v>
      </c>
      <c r="AF172">
        <v>0</v>
      </c>
      <c r="AG172">
        <f aca="true" t="shared" si="85" ref="AG172:AG177">AF172*B172</f>
        <v>0</v>
      </c>
    </row>
    <row r="173" spans="1:33" ht="12.75">
      <c r="A173" s="3">
        <v>17</v>
      </c>
      <c r="B173" s="3">
        <v>1</v>
      </c>
      <c r="C173" s="3">
        <f t="shared" si="77"/>
        <v>2</v>
      </c>
      <c r="D173" s="3">
        <v>2</v>
      </c>
      <c r="E173" s="3"/>
      <c r="F173" s="3" t="s">
        <v>143</v>
      </c>
      <c r="G173" s="3" t="s">
        <v>144</v>
      </c>
      <c r="H173" s="3" t="s">
        <v>29</v>
      </c>
      <c r="I173" s="3">
        <v>3.411425</v>
      </c>
      <c r="J173" s="3">
        <v>102.11</v>
      </c>
      <c r="K173" s="3">
        <f t="shared" si="78"/>
        <v>348.34</v>
      </c>
      <c r="L173" s="3">
        <v>102.11</v>
      </c>
      <c r="M173" s="3">
        <f t="shared" si="79"/>
        <v>348.34</v>
      </c>
      <c r="N173" s="3">
        <v>0</v>
      </c>
      <c r="O173" s="3">
        <f t="shared" si="80"/>
        <v>0</v>
      </c>
      <c r="P173" s="3">
        <v>1</v>
      </c>
      <c r="Q173" s="3">
        <v>1</v>
      </c>
      <c r="R173" s="3">
        <v>8.01</v>
      </c>
      <c r="S173" s="3">
        <v>17.67</v>
      </c>
      <c r="T173" s="3">
        <v>1</v>
      </c>
      <c r="U173" s="3">
        <v>8.01</v>
      </c>
      <c r="V173" s="3">
        <f>ROUND(L173*R173,2)</f>
        <v>817.9</v>
      </c>
      <c r="W173" s="3">
        <f t="shared" si="81"/>
        <v>2790.2</v>
      </c>
      <c r="X173" s="3">
        <v>0</v>
      </c>
      <c r="Y173" s="3">
        <f t="shared" si="82"/>
        <v>2</v>
      </c>
      <c r="Z173" s="3">
        <v>2</v>
      </c>
      <c r="AA173" s="3">
        <f t="shared" si="83"/>
        <v>0</v>
      </c>
      <c r="AB173" s="3">
        <f t="shared" si="84"/>
        <v>1</v>
      </c>
      <c r="AC173" s="3" t="s">
        <v>143</v>
      </c>
      <c r="AD173" s="3" t="s">
        <v>29</v>
      </c>
      <c r="AE173">
        <v>0</v>
      </c>
      <c r="AF173">
        <v>0</v>
      </c>
      <c r="AG173">
        <f t="shared" si="85"/>
        <v>0</v>
      </c>
    </row>
    <row r="174" spans="1:33" ht="12.75">
      <c r="A174" s="4">
        <v>17</v>
      </c>
      <c r="B174" s="4">
        <v>1</v>
      </c>
      <c r="C174" s="4">
        <f t="shared" si="77"/>
        <v>3</v>
      </c>
      <c r="D174" s="4">
        <v>3</v>
      </c>
      <c r="E174" s="4"/>
      <c r="F174" s="4" t="s">
        <v>151</v>
      </c>
      <c r="G174" s="4" t="s">
        <v>152</v>
      </c>
      <c r="H174" s="4" t="s">
        <v>44</v>
      </c>
      <c r="I174" s="4">
        <v>26.3966</v>
      </c>
      <c r="J174" s="4">
        <v>704.89</v>
      </c>
      <c r="K174" s="4">
        <f t="shared" si="78"/>
        <v>18606.7</v>
      </c>
      <c r="L174" s="4">
        <v>704.89</v>
      </c>
      <c r="M174" s="4">
        <f t="shared" si="79"/>
        <v>18606.7</v>
      </c>
      <c r="N174" s="4">
        <v>0</v>
      </c>
      <c r="O174" s="4">
        <f t="shared" si="80"/>
        <v>0</v>
      </c>
      <c r="P174" s="4">
        <v>1</v>
      </c>
      <c r="Q174" s="4">
        <v>4.64</v>
      </c>
      <c r="R174" s="4">
        <v>1</v>
      </c>
      <c r="S174" s="4">
        <v>1</v>
      </c>
      <c r="T174" s="4">
        <v>1</v>
      </c>
      <c r="U174" s="4">
        <v>4.64</v>
      </c>
      <c r="V174" s="4">
        <f>ROUND(L174*Q174,2)</f>
        <v>3270.69</v>
      </c>
      <c r="W174" s="4">
        <f t="shared" si="81"/>
        <v>86335.1</v>
      </c>
      <c r="X174" s="4">
        <v>0</v>
      </c>
      <c r="Y174" s="4">
        <f t="shared" si="82"/>
        <v>3</v>
      </c>
      <c r="Z174" s="4">
        <v>3</v>
      </c>
      <c r="AA174" s="4">
        <f t="shared" si="83"/>
        <v>0</v>
      </c>
      <c r="AB174" s="4">
        <f t="shared" si="84"/>
        <v>1</v>
      </c>
      <c r="AC174" s="4" t="s">
        <v>151</v>
      </c>
      <c r="AD174" s="4" t="s">
        <v>44</v>
      </c>
      <c r="AE174">
        <v>0</v>
      </c>
      <c r="AF174">
        <v>0</v>
      </c>
      <c r="AG174">
        <f t="shared" si="85"/>
        <v>0</v>
      </c>
    </row>
    <row r="175" spans="1:33" ht="12.75">
      <c r="A175" s="4">
        <v>17</v>
      </c>
      <c r="B175" s="4">
        <v>1</v>
      </c>
      <c r="C175" s="4">
        <f t="shared" si="77"/>
        <v>3</v>
      </c>
      <c r="D175" s="4">
        <v>3</v>
      </c>
      <c r="E175" s="4"/>
      <c r="F175" s="4" t="s">
        <v>153</v>
      </c>
      <c r="G175" s="4" t="s">
        <v>154</v>
      </c>
      <c r="H175" s="4" t="s">
        <v>44</v>
      </c>
      <c r="I175" s="4">
        <v>0.26844</v>
      </c>
      <c r="J175" s="4">
        <v>451.14</v>
      </c>
      <c r="K175" s="4">
        <f t="shared" si="78"/>
        <v>121.1</v>
      </c>
      <c r="L175" s="4">
        <v>451.14</v>
      </c>
      <c r="M175" s="4">
        <f t="shared" si="79"/>
        <v>121.1</v>
      </c>
      <c r="N175" s="4">
        <v>0</v>
      </c>
      <c r="O175" s="4">
        <f t="shared" si="80"/>
        <v>0</v>
      </c>
      <c r="P175" s="4">
        <v>1</v>
      </c>
      <c r="Q175" s="4">
        <v>6.27</v>
      </c>
      <c r="R175" s="4">
        <v>1</v>
      </c>
      <c r="S175" s="4">
        <v>1</v>
      </c>
      <c r="T175" s="4">
        <v>1</v>
      </c>
      <c r="U175" s="4">
        <v>6.27</v>
      </c>
      <c r="V175" s="4">
        <f>ROUND(L175*Q175,2)</f>
        <v>2828.65</v>
      </c>
      <c r="W175" s="4">
        <f t="shared" si="81"/>
        <v>759.32</v>
      </c>
      <c r="X175" s="4">
        <v>0</v>
      </c>
      <c r="Y175" s="4">
        <f t="shared" si="82"/>
        <v>3</v>
      </c>
      <c r="Z175" s="4">
        <v>3</v>
      </c>
      <c r="AA175" s="4">
        <f t="shared" si="83"/>
        <v>0</v>
      </c>
      <c r="AB175" s="4">
        <f t="shared" si="84"/>
        <v>1</v>
      </c>
      <c r="AC175" s="4" t="s">
        <v>153</v>
      </c>
      <c r="AD175" s="4" t="s">
        <v>44</v>
      </c>
      <c r="AE175">
        <v>0</v>
      </c>
      <c r="AF175">
        <v>0</v>
      </c>
      <c r="AG175">
        <f t="shared" si="85"/>
        <v>0</v>
      </c>
    </row>
    <row r="176" spans="1:33" ht="12.75">
      <c r="A176" s="4">
        <v>17</v>
      </c>
      <c r="B176" s="4">
        <v>1</v>
      </c>
      <c r="C176" s="4">
        <f t="shared" si="77"/>
        <v>3</v>
      </c>
      <c r="D176" s="4">
        <v>3</v>
      </c>
      <c r="E176" s="4"/>
      <c r="F176" s="4" t="s">
        <v>158</v>
      </c>
      <c r="G176" s="4" t="s">
        <v>159</v>
      </c>
      <c r="H176" s="4" t="s">
        <v>44</v>
      </c>
      <c r="I176" s="4">
        <v>19.2382</v>
      </c>
      <c r="J176" s="4">
        <v>1765.62</v>
      </c>
      <c r="K176" s="4">
        <f t="shared" si="78"/>
        <v>33967.35</v>
      </c>
      <c r="L176" s="4">
        <v>1765.62</v>
      </c>
      <c r="M176" s="4">
        <f t="shared" si="79"/>
        <v>33967.35</v>
      </c>
      <c r="N176" s="4">
        <v>0</v>
      </c>
      <c r="O176" s="4">
        <f t="shared" si="80"/>
        <v>0</v>
      </c>
      <c r="P176" s="4">
        <v>1</v>
      </c>
      <c r="Q176" s="4">
        <v>3.54</v>
      </c>
      <c r="R176" s="4">
        <v>1</v>
      </c>
      <c r="S176" s="4">
        <v>1</v>
      </c>
      <c r="T176" s="4">
        <v>1</v>
      </c>
      <c r="U176" s="4">
        <v>3.54</v>
      </c>
      <c r="V176" s="4">
        <f>ROUND(L176*Q176,2)</f>
        <v>6250.29</v>
      </c>
      <c r="W176" s="4">
        <f t="shared" si="81"/>
        <v>120244.33</v>
      </c>
      <c r="X176" s="4">
        <v>0</v>
      </c>
      <c r="Y176" s="4">
        <f t="shared" si="82"/>
        <v>3</v>
      </c>
      <c r="Z176" s="4">
        <v>3</v>
      </c>
      <c r="AA176" s="4">
        <f t="shared" si="83"/>
        <v>0</v>
      </c>
      <c r="AB176" s="4">
        <f t="shared" si="84"/>
        <v>1</v>
      </c>
      <c r="AC176" s="4" t="s">
        <v>158</v>
      </c>
      <c r="AD176" s="4" t="s">
        <v>44</v>
      </c>
      <c r="AE176">
        <v>0</v>
      </c>
      <c r="AF176">
        <v>0</v>
      </c>
      <c r="AG176">
        <f t="shared" si="85"/>
        <v>0</v>
      </c>
    </row>
    <row r="177" spans="1:33" ht="12.75">
      <c r="A177" s="4">
        <v>17</v>
      </c>
      <c r="B177" s="4">
        <v>1</v>
      </c>
      <c r="C177" s="4">
        <f t="shared" si="77"/>
        <v>3</v>
      </c>
      <c r="D177" s="4">
        <v>3</v>
      </c>
      <c r="E177" s="4"/>
      <c r="F177" s="4" t="s">
        <v>67</v>
      </c>
      <c r="G177" s="4" t="s">
        <v>68</v>
      </c>
      <c r="H177" s="4" t="s">
        <v>38</v>
      </c>
      <c r="I177" s="4">
        <v>520.50516</v>
      </c>
      <c r="J177" s="4">
        <v>1</v>
      </c>
      <c r="K177" s="4">
        <f t="shared" si="78"/>
        <v>520.51</v>
      </c>
      <c r="L177" s="4">
        <v>1</v>
      </c>
      <c r="M177" s="4">
        <f t="shared" si="79"/>
        <v>520.51</v>
      </c>
      <c r="N177" s="4">
        <v>0</v>
      </c>
      <c r="O177" s="4">
        <f t="shared" si="80"/>
        <v>0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f t="shared" si="81"/>
        <v>520.51</v>
      </c>
      <c r="X177" s="4">
        <v>0</v>
      </c>
      <c r="Y177" s="4">
        <f t="shared" si="82"/>
        <v>3</v>
      </c>
      <c r="Z177" s="4">
        <v>3</v>
      </c>
      <c r="AA177" s="4">
        <f t="shared" si="83"/>
        <v>0</v>
      </c>
      <c r="AB177" s="4">
        <f t="shared" si="84"/>
        <v>1</v>
      </c>
      <c r="AC177" s="4" t="s">
        <v>3</v>
      </c>
      <c r="AD177" s="4" t="s">
        <v>38</v>
      </c>
      <c r="AE177">
        <v>0</v>
      </c>
      <c r="AF177">
        <v>0</v>
      </c>
      <c r="AG177">
        <f t="shared" si="85"/>
        <v>0</v>
      </c>
    </row>
    <row r="179" spans="1:88" ht="12.75">
      <c r="A179" s="1">
        <v>4</v>
      </c>
      <c r="B179" s="1">
        <v>1</v>
      </c>
      <c r="C179" s="1"/>
      <c r="D179" s="1"/>
      <c r="E179" s="1"/>
      <c r="F179" s="1" t="s">
        <v>160</v>
      </c>
      <c r="G179" s="1" t="s">
        <v>160</v>
      </c>
      <c r="H179" s="1" t="s">
        <v>3</v>
      </c>
      <c r="I179" s="1">
        <v>0</v>
      </c>
      <c r="J179" s="1"/>
      <c r="K179" s="1">
        <v>-1</v>
      </c>
      <c r="L179" s="1"/>
      <c r="M179" s="1"/>
      <c r="N179" s="1"/>
      <c r="O179" s="1"/>
      <c r="P179" s="1"/>
      <c r="Q179" s="1"/>
      <c r="R179" s="1"/>
      <c r="S179" s="1"/>
      <c r="T179" s="1"/>
      <c r="U179" s="1" t="s">
        <v>3</v>
      </c>
      <c r="V179" s="1">
        <v>0</v>
      </c>
      <c r="W179" s="1"/>
      <c r="X179" s="1"/>
      <c r="Y179" s="1"/>
      <c r="Z179" s="1"/>
      <c r="AA179" s="1"/>
      <c r="AB179" s="1" t="s">
        <v>3</v>
      </c>
      <c r="AC179" s="1" t="s">
        <v>3</v>
      </c>
      <c r="AD179" s="1" t="s">
        <v>3</v>
      </c>
      <c r="AE179" s="1" t="s">
        <v>3</v>
      </c>
      <c r="AF179" s="1" t="s">
        <v>3</v>
      </c>
      <c r="AG179" s="1" t="s">
        <v>3</v>
      </c>
      <c r="AH179" s="1"/>
      <c r="AI179" s="1"/>
      <c r="AJ179" s="1"/>
      <c r="AK179" s="1"/>
      <c r="AL179" s="1"/>
      <c r="AM179" s="1"/>
      <c r="AN179" s="1"/>
      <c r="AO179" s="1"/>
      <c r="AP179" s="1" t="s">
        <v>3</v>
      </c>
      <c r="AQ179" s="1" t="s">
        <v>3</v>
      </c>
      <c r="AR179" s="1" t="s">
        <v>3</v>
      </c>
      <c r="AS179" s="1"/>
      <c r="AT179" s="1"/>
      <c r="AU179" s="1"/>
      <c r="AV179" s="1"/>
      <c r="AW179" s="1"/>
      <c r="AX179" s="1"/>
      <c r="AY179" s="1"/>
      <c r="AZ179" s="1" t="s">
        <v>3</v>
      </c>
      <c r="BA179" s="1"/>
      <c r="BB179" s="1" t="s">
        <v>3</v>
      </c>
      <c r="BC179" s="1" t="s">
        <v>3</v>
      </c>
      <c r="BD179" s="1" t="s">
        <v>19</v>
      </c>
      <c r="BE179" s="1" t="s">
        <v>19</v>
      </c>
      <c r="BF179" s="1" t="s">
        <v>20</v>
      </c>
      <c r="BG179" s="1" t="s">
        <v>3</v>
      </c>
      <c r="BH179" s="1" t="s">
        <v>20</v>
      </c>
      <c r="BI179" s="1" t="s">
        <v>19</v>
      </c>
      <c r="BJ179" s="1" t="s">
        <v>3</v>
      </c>
      <c r="BK179" s="1" t="s">
        <v>3</v>
      </c>
      <c r="BL179" s="1" t="s">
        <v>3</v>
      </c>
      <c r="BM179" s="1" t="s">
        <v>3</v>
      </c>
      <c r="BN179" s="1" t="s">
        <v>19</v>
      </c>
      <c r="BO179" s="1" t="s">
        <v>21</v>
      </c>
      <c r="BP179" s="1" t="s">
        <v>22</v>
      </c>
      <c r="BQ179" s="1"/>
      <c r="BR179" s="1"/>
      <c r="BS179" s="1"/>
      <c r="BT179" s="1"/>
      <c r="BU179" s="1"/>
      <c r="BV179" s="1"/>
      <c r="BW179" s="1"/>
      <c r="BX179" s="1">
        <v>0</v>
      </c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>
        <v>0</v>
      </c>
    </row>
    <row r="181" spans="1:33" ht="12.75">
      <c r="A181" s="2">
        <v>17</v>
      </c>
      <c r="B181" s="2">
        <v>1</v>
      </c>
      <c r="C181" s="2">
        <f aca="true" t="shared" si="86" ref="C181:C190">D181*B181</f>
        <v>1</v>
      </c>
      <c r="D181" s="2">
        <v>1</v>
      </c>
      <c r="E181" s="2"/>
      <c r="F181" s="2" t="s">
        <v>24</v>
      </c>
      <c r="G181" s="2" t="s">
        <v>25</v>
      </c>
      <c r="H181" s="2" t="s">
        <v>26</v>
      </c>
      <c r="I181" s="2">
        <v>1226.533527</v>
      </c>
      <c r="J181" s="2">
        <v>0</v>
      </c>
      <c r="K181" s="2">
        <f aca="true" t="shared" si="87" ref="K181:K190">ROUND(J181*I181,2)</f>
        <v>0</v>
      </c>
      <c r="L181" s="2">
        <v>0</v>
      </c>
      <c r="M181" s="2">
        <f aca="true" t="shared" si="88" ref="M181:M190">ROUND(L181*I181,2)</f>
        <v>0</v>
      </c>
      <c r="N181" s="2">
        <v>0</v>
      </c>
      <c r="O181" s="2">
        <f aca="true" t="shared" si="89" ref="O181:O190">ROUND(N181*I181,2)</f>
        <v>0</v>
      </c>
      <c r="P181" s="2">
        <v>1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f>ROUND(L181*T181,2)</f>
        <v>0</v>
      </c>
      <c r="W181" s="2">
        <f aca="true" t="shared" si="90" ref="W181:W190">ROUND(V181*I181,2)</f>
        <v>0</v>
      </c>
      <c r="X181" s="2">
        <v>1</v>
      </c>
      <c r="Y181" s="2">
        <f aca="true" t="shared" si="91" ref="Y181:Y190">Z181*B181</f>
        <v>1</v>
      </c>
      <c r="Z181" s="2">
        <v>1</v>
      </c>
      <c r="AA181" s="2">
        <f aca="true" t="shared" si="92" ref="AA181:AA190">ROUND(M181-K181,2)</f>
        <v>0</v>
      </c>
      <c r="AB181" s="2">
        <f aca="true" t="shared" si="93" ref="AB181:AB190">ROUND(IF(J181=0,1,L181/J181),3)</f>
        <v>1</v>
      </c>
      <c r="AC181" s="2" t="s">
        <v>3</v>
      </c>
      <c r="AD181" s="2" t="s">
        <v>26</v>
      </c>
      <c r="AE181">
        <v>0</v>
      </c>
      <c r="AF181">
        <v>0</v>
      </c>
      <c r="AG181">
        <f aca="true" t="shared" si="94" ref="AG181:AG190">AF181*B181</f>
        <v>0</v>
      </c>
    </row>
    <row r="182" spans="1:33" ht="12.75">
      <c r="A182" s="3">
        <v>17</v>
      </c>
      <c r="B182" s="3">
        <v>1</v>
      </c>
      <c r="C182" s="3">
        <f t="shared" si="86"/>
        <v>2</v>
      </c>
      <c r="D182" s="3">
        <v>2</v>
      </c>
      <c r="E182" s="3"/>
      <c r="F182" s="3" t="s">
        <v>77</v>
      </c>
      <c r="G182" s="3" t="s">
        <v>78</v>
      </c>
      <c r="H182" s="3" t="s">
        <v>29</v>
      </c>
      <c r="I182" s="3">
        <v>25.425782</v>
      </c>
      <c r="J182" s="3">
        <v>65.26</v>
      </c>
      <c r="K182" s="3">
        <f t="shared" si="87"/>
        <v>1659.29</v>
      </c>
      <c r="L182" s="3">
        <v>65.26</v>
      </c>
      <c r="M182" s="3">
        <f t="shared" si="88"/>
        <v>1659.29</v>
      </c>
      <c r="N182" s="3">
        <v>0</v>
      </c>
      <c r="O182" s="3">
        <f t="shared" si="89"/>
        <v>0</v>
      </c>
      <c r="P182" s="3">
        <v>1</v>
      </c>
      <c r="Q182" s="3">
        <v>1</v>
      </c>
      <c r="R182" s="3">
        <v>8.1</v>
      </c>
      <c r="S182" s="3">
        <v>17.67</v>
      </c>
      <c r="T182" s="3">
        <v>1</v>
      </c>
      <c r="U182" s="3">
        <v>8.1</v>
      </c>
      <c r="V182" s="3">
        <f>ROUND(L182*R182,2)</f>
        <v>528.61</v>
      </c>
      <c r="W182" s="3">
        <f t="shared" si="90"/>
        <v>13440.32</v>
      </c>
      <c r="X182" s="3">
        <v>0</v>
      </c>
      <c r="Y182" s="3">
        <f t="shared" si="91"/>
        <v>2</v>
      </c>
      <c r="Z182" s="3">
        <v>2</v>
      </c>
      <c r="AA182" s="3">
        <f t="shared" si="92"/>
        <v>0</v>
      </c>
      <c r="AB182" s="3">
        <f t="shared" si="93"/>
        <v>1</v>
      </c>
      <c r="AC182" s="3" t="s">
        <v>77</v>
      </c>
      <c r="AD182" s="3" t="s">
        <v>29</v>
      </c>
      <c r="AE182">
        <v>0</v>
      </c>
      <c r="AF182">
        <v>0</v>
      </c>
      <c r="AG182">
        <f t="shared" si="94"/>
        <v>0</v>
      </c>
    </row>
    <row r="183" spans="1:33" ht="12.75">
      <c r="A183" s="3">
        <v>17</v>
      </c>
      <c r="B183" s="3">
        <v>1</v>
      </c>
      <c r="C183" s="3">
        <f t="shared" si="86"/>
        <v>2</v>
      </c>
      <c r="D183" s="3">
        <v>2</v>
      </c>
      <c r="E183" s="3"/>
      <c r="F183" s="3" t="s">
        <v>46</v>
      </c>
      <c r="G183" s="3" t="s">
        <v>47</v>
      </c>
      <c r="H183" s="3" t="s">
        <v>29</v>
      </c>
      <c r="I183" s="3">
        <v>5.821455</v>
      </c>
      <c r="J183" s="3">
        <v>95.06</v>
      </c>
      <c r="K183" s="3">
        <f t="shared" si="87"/>
        <v>553.39</v>
      </c>
      <c r="L183" s="3">
        <v>95.06</v>
      </c>
      <c r="M183" s="3">
        <f t="shared" si="88"/>
        <v>553.39</v>
      </c>
      <c r="N183" s="3">
        <v>0</v>
      </c>
      <c r="O183" s="3">
        <f t="shared" si="89"/>
        <v>0</v>
      </c>
      <c r="P183" s="3">
        <v>1</v>
      </c>
      <c r="Q183" s="3">
        <v>1</v>
      </c>
      <c r="R183" s="3">
        <v>7.48</v>
      </c>
      <c r="S183" s="3">
        <v>17.67</v>
      </c>
      <c r="T183" s="3">
        <v>1</v>
      </c>
      <c r="U183" s="3">
        <v>7.48</v>
      </c>
      <c r="V183" s="3">
        <f>ROUND(L183*R183,2)</f>
        <v>711.05</v>
      </c>
      <c r="W183" s="3">
        <f t="shared" si="90"/>
        <v>4139.35</v>
      </c>
      <c r="X183" s="3">
        <v>0</v>
      </c>
      <c r="Y183" s="3">
        <f t="shared" si="91"/>
        <v>2</v>
      </c>
      <c r="Z183" s="3">
        <v>2</v>
      </c>
      <c r="AA183" s="3">
        <f t="shared" si="92"/>
        <v>0</v>
      </c>
      <c r="AB183" s="3">
        <f t="shared" si="93"/>
        <v>1</v>
      </c>
      <c r="AC183" s="3" t="s">
        <v>46</v>
      </c>
      <c r="AD183" s="3" t="s">
        <v>29</v>
      </c>
      <c r="AE183">
        <v>0</v>
      </c>
      <c r="AF183">
        <v>0</v>
      </c>
      <c r="AG183">
        <f t="shared" si="94"/>
        <v>0</v>
      </c>
    </row>
    <row r="184" spans="1:33" ht="12.75">
      <c r="A184" s="3">
        <v>17</v>
      </c>
      <c r="B184" s="3">
        <v>1</v>
      </c>
      <c r="C184" s="3">
        <f t="shared" si="86"/>
        <v>2</v>
      </c>
      <c r="D184" s="3">
        <v>2</v>
      </c>
      <c r="E184" s="3"/>
      <c r="F184" s="3" t="s">
        <v>161</v>
      </c>
      <c r="G184" s="3" t="s">
        <v>162</v>
      </c>
      <c r="H184" s="3" t="s">
        <v>29</v>
      </c>
      <c r="I184" s="3">
        <v>1.319011</v>
      </c>
      <c r="J184" s="3">
        <v>97.54</v>
      </c>
      <c r="K184" s="3">
        <f t="shared" si="87"/>
        <v>128.66</v>
      </c>
      <c r="L184" s="3">
        <v>97.54</v>
      </c>
      <c r="M184" s="3">
        <f t="shared" si="88"/>
        <v>128.66</v>
      </c>
      <c r="N184" s="3">
        <v>0</v>
      </c>
      <c r="O184" s="3">
        <f t="shared" si="89"/>
        <v>0</v>
      </c>
      <c r="P184" s="3">
        <v>1</v>
      </c>
      <c r="Q184" s="3">
        <v>1</v>
      </c>
      <c r="R184" s="3">
        <v>7.01</v>
      </c>
      <c r="S184" s="3">
        <v>17.67</v>
      </c>
      <c r="T184" s="3">
        <v>1</v>
      </c>
      <c r="U184" s="3">
        <v>7.01</v>
      </c>
      <c r="V184" s="3">
        <f>ROUND(L184*R184,2)</f>
        <v>683.76</v>
      </c>
      <c r="W184" s="3">
        <f t="shared" si="90"/>
        <v>901.89</v>
      </c>
      <c r="X184" s="3">
        <v>0</v>
      </c>
      <c r="Y184" s="3">
        <f t="shared" si="91"/>
        <v>2</v>
      </c>
      <c r="Z184" s="3">
        <v>2</v>
      </c>
      <c r="AA184" s="3">
        <f t="shared" si="92"/>
        <v>0</v>
      </c>
      <c r="AB184" s="3">
        <f t="shared" si="93"/>
        <v>1</v>
      </c>
      <c r="AC184" s="3" t="s">
        <v>161</v>
      </c>
      <c r="AD184" s="3" t="s">
        <v>29</v>
      </c>
      <c r="AE184">
        <v>0</v>
      </c>
      <c r="AF184">
        <v>0</v>
      </c>
      <c r="AG184">
        <f t="shared" si="94"/>
        <v>0</v>
      </c>
    </row>
    <row r="185" spans="1:33" ht="12.75">
      <c r="A185" s="3">
        <v>17</v>
      </c>
      <c r="B185" s="3">
        <v>1</v>
      </c>
      <c r="C185" s="3">
        <f t="shared" si="86"/>
        <v>2</v>
      </c>
      <c r="D185" s="3">
        <v>2</v>
      </c>
      <c r="E185" s="3"/>
      <c r="F185" s="3" t="s">
        <v>36</v>
      </c>
      <c r="G185" s="3" t="s">
        <v>37</v>
      </c>
      <c r="H185" s="3" t="s">
        <v>38</v>
      </c>
      <c r="I185" s="3">
        <v>39031.819926</v>
      </c>
      <c r="J185" s="3">
        <v>1</v>
      </c>
      <c r="K185" s="3">
        <f t="shared" si="87"/>
        <v>39031.82</v>
      </c>
      <c r="L185" s="3">
        <v>1</v>
      </c>
      <c r="M185" s="3">
        <f t="shared" si="88"/>
        <v>39031.82</v>
      </c>
      <c r="N185" s="3">
        <v>0</v>
      </c>
      <c r="O185" s="3">
        <f t="shared" si="89"/>
        <v>0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f t="shared" si="90"/>
        <v>39031.82</v>
      </c>
      <c r="X185" s="3">
        <v>0</v>
      </c>
      <c r="Y185" s="3">
        <f t="shared" si="91"/>
        <v>2</v>
      </c>
      <c r="Z185" s="3">
        <v>2</v>
      </c>
      <c r="AA185" s="3">
        <f t="shared" si="92"/>
        <v>0</v>
      </c>
      <c r="AB185" s="3">
        <f t="shared" si="93"/>
        <v>1</v>
      </c>
      <c r="AC185" s="3" t="s">
        <v>3</v>
      </c>
      <c r="AD185" s="3" t="s">
        <v>38</v>
      </c>
      <c r="AE185">
        <v>0</v>
      </c>
      <c r="AF185">
        <v>0</v>
      </c>
      <c r="AG185">
        <f t="shared" si="94"/>
        <v>0</v>
      </c>
    </row>
    <row r="186" spans="1:33" ht="12.75">
      <c r="A186" s="4">
        <v>17</v>
      </c>
      <c r="B186" s="4">
        <v>1</v>
      </c>
      <c r="C186" s="4">
        <f t="shared" si="86"/>
        <v>3</v>
      </c>
      <c r="D186" s="4">
        <v>3</v>
      </c>
      <c r="E186" s="4"/>
      <c r="F186" s="4" t="s">
        <v>42</v>
      </c>
      <c r="G186" s="4" t="s">
        <v>43</v>
      </c>
      <c r="H186" s="4" t="s">
        <v>44</v>
      </c>
      <c r="I186" s="4">
        <v>160.746</v>
      </c>
      <c r="J186" s="4">
        <v>7.07</v>
      </c>
      <c r="K186" s="4">
        <f t="shared" si="87"/>
        <v>1136.47</v>
      </c>
      <c r="L186" s="4">
        <v>7.07</v>
      </c>
      <c r="M186" s="4">
        <f t="shared" si="88"/>
        <v>1136.47</v>
      </c>
      <c r="N186" s="4">
        <v>0</v>
      </c>
      <c r="O186" s="4">
        <f t="shared" si="89"/>
        <v>0</v>
      </c>
      <c r="P186" s="4">
        <v>1</v>
      </c>
      <c r="Q186" s="4">
        <v>4.05</v>
      </c>
      <c r="R186" s="4">
        <v>1</v>
      </c>
      <c r="S186" s="4">
        <v>1</v>
      </c>
      <c r="T186" s="4">
        <v>1</v>
      </c>
      <c r="U186" s="4">
        <v>4.05</v>
      </c>
      <c r="V186" s="4">
        <f>ROUND(L186*Q186,2)</f>
        <v>28.63</v>
      </c>
      <c r="W186" s="4">
        <f t="shared" si="90"/>
        <v>4602.16</v>
      </c>
      <c r="X186" s="4">
        <v>0</v>
      </c>
      <c r="Y186" s="4">
        <f t="shared" si="91"/>
        <v>3</v>
      </c>
      <c r="Z186" s="4">
        <v>3</v>
      </c>
      <c r="AA186" s="4">
        <f t="shared" si="92"/>
        <v>0</v>
      </c>
      <c r="AB186" s="4">
        <f t="shared" si="93"/>
        <v>1</v>
      </c>
      <c r="AC186" s="4" t="s">
        <v>42</v>
      </c>
      <c r="AD186" s="4" t="s">
        <v>44</v>
      </c>
      <c r="AE186">
        <v>0</v>
      </c>
      <c r="AF186">
        <v>0</v>
      </c>
      <c r="AG186">
        <f t="shared" si="94"/>
        <v>0</v>
      </c>
    </row>
    <row r="187" spans="1:33" ht="12.75">
      <c r="A187" s="4">
        <v>17</v>
      </c>
      <c r="B187" s="4">
        <v>1</v>
      </c>
      <c r="C187" s="4">
        <f t="shared" si="86"/>
        <v>3</v>
      </c>
      <c r="D187" s="4">
        <v>3</v>
      </c>
      <c r="E187" s="4"/>
      <c r="F187" s="4" t="s">
        <v>163</v>
      </c>
      <c r="G187" s="4" t="s">
        <v>164</v>
      </c>
      <c r="H187" s="4" t="s">
        <v>44</v>
      </c>
      <c r="I187" s="4">
        <v>281.389</v>
      </c>
      <c r="J187" s="4">
        <v>146.84</v>
      </c>
      <c r="K187" s="4">
        <f t="shared" si="87"/>
        <v>41319.16</v>
      </c>
      <c r="L187" s="4">
        <v>146.84</v>
      </c>
      <c r="M187" s="4">
        <f t="shared" si="88"/>
        <v>41319.16</v>
      </c>
      <c r="N187" s="4">
        <v>0</v>
      </c>
      <c r="O187" s="4">
        <f t="shared" si="89"/>
        <v>0</v>
      </c>
      <c r="P187" s="4">
        <v>1</v>
      </c>
      <c r="Q187" s="4">
        <v>5</v>
      </c>
      <c r="R187" s="4">
        <v>1</v>
      </c>
      <c r="S187" s="4">
        <v>1</v>
      </c>
      <c r="T187" s="4">
        <v>1</v>
      </c>
      <c r="U187" s="4">
        <v>5</v>
      </c>
      <c r="V187" s="4">
        <f>ROUND(L187*Q187,2)</f>
        <v>734.2</v>
      </c>
      <c r="W187" s="4">
        <f t="shared" si="90"/>
        <v>206595.8</v>
      </c>
      <c r="X187" s="4">
        <v>0</v>
      </c>
      <c r="Y187" s="4">
        <f t="shared" si="91"/>
        <v>3</v>
      </c>
      <c r="Z187" s="4">
        <v>3</v>
      </c>
      <c r="AA187" s="4">
        <f t="shared" si="92"/>
        <v>0</v>
      </c>
      <c r="AB187" s="4">
        <f t="shared" si="93"/>
        <v>1</v>
      </c>
      <c r="AC187" s="4" t="s">
        <v>163</v>
      </c>
      <c r="AD187" s="4" t="s">
        <v>44</v>
      </c>
      <c r="AE187">
        <v>0</v>
      </c>
      <c r="AF187">
        <v>0</v>
      </c>
      <c r="AG187">
        <f t="shared" si="94"/>
        <v>0</v>
      </c>
    </row>
    <row r="188" spans="1:33" ht="12.75">
      <c r="A188" s="4">
        <v>17</v>
      </c>
      <c r="B188" s="4">
        <v>1</v>
      </c>
      <c r="C188" s="4">
        <f t="shared" si="86"/>
        <v>3</v>
      </c>
      <c r="D188" s="4">
        <v>3</v>
      </c>
      <c r="E188" s="4"/>
      <c r="F188" s="4" t="s">
        <v>165</v>
      </c>
      <c r="G188" s="4" t="s">
        <v>166</v>
      </c>
      <c r="H188" s="4" t="s">
        <v>141</v>
      </c>
      <c r="I188" s="4">
        <v>1290.8801</v>
      </c>
      <c r="J188" s="4">
        <v>40.11</v>
      </c>
      <c r="K188" s="4">
        <f t="shared" si="87"/>
        <v>51777.2</v>
      </c>
      <c r="L188" s="4">
        <v>40.11</v>
      </c>
      <c r="M188" s="4">
        <f t="shared" si="88"/>
        <v>51777.2</v>
      </c>
      <c r="N188" s="4">
        <v>0</v>
      </c>
      <c r="O188" s="4">
        <f t="shared" si="89"/>
        <v>0</v>
      </c>
      <c r="P188" s="4">
        <v>1</v>
      </c>
      <c r="Q188" s="4">
        <v>2.96</v>
      </c>
      <c r="R188" s="4">
        <v>1</v>
      </c>
      <c r="S188" s="4">
        <v>1</v>
      </c>
      <c r="T188" s="4">
        <v>1</v>
      </c>
      <c r="U188" s="4">
        <v>2.96</v>
      </c>
      <c r="V188" s="4">
        <f>ROUND(L188*Q188,2)</f>
        <v>118.73</v>
      </c>
      <c r="W188" s="4">
        <f t="shared" si="90"/>
        <v>153266.19</v>
      </c>
      <c r="X188" s="4">
        <v>0</v>
      </c>
      <c r="Y188" s="4">
        <f t="shared" si="91"/>
        <v>3</v>
      </c>
      <c r="Z188" s="4">
        <v>3</v>
      </c>
      <c r="AA188" s="4">
        <f t="shared" si="92"/>
        <v>0</v>
      </c>
      <c r="AB188" s="4">
        <f t="shared" si="93"/>
        <v>1</v>
      </c>
      <c r="AC188" s="4" t="s">
        <v>165</v>
      </c>
      <c r="AD188" s="4" t="s">
        <v>141</v>
      </c>
      <c r="AE188">
        <v>0</v>
      </c>
      <c r="AF188">
        <v>0</v>
      </c>
      <c r="AG188">
        <f t="shared" si="94"/>
        <v>0</v>
      </c>
    </row>
    <row r="189" spans="1:33" ht="12.75">
      <c r="A189" s="4">
        <v>17</v>
      </c>
      <c r="B189" s="4">
        <v>1</v>
      </c>
      <c r="C189" s="4">
        <f t="shared" si="86"/>
        <v>3</v>
      </c>
      <c r="D189" s="4">
        <v>3</v>
      </c>
      <c r="E189" s="4"/>
      <c r="F189" s="4" t="s">
        <v>167</v>
      </c>
      <c r="G189" s="4" t="s">
        <v>168</v>
      </c>
      <c r="H189" s="4" t="s">
        <v>132</v>
      </c>
      <c r="I189" s="4">
        <v>64.2984</v>
      </c>
      <c r="J189" s="4">
        <v>57.93</v>
      </c>
      <c r="K189" s="4">
        <f t="shared" si="87"/>
        <v>3724.81</v>
      </c>
      <c r="L189" s="4">
        <v>57.93</v>
      </c>
      <c r="M189" s="4">
        <f t="shared" si="88"/>
        <v>3724.81</v>
      </c>
      <c r="N189" s="4">
        <v>0</v>
      </c>
      <c r="O189" s="4">
        <f t="shared" si="89"/>
        <v>0</v>
      </c>
      <c r="P189" s="4">
        <v>1</v>
      </c>
      <c r="Q189" s="4">
        <v>2.4</v>
      </c>
      <c r="R189" s="4">
        <v>1</v>
      </c>
      <c r="S189" s="4">
        <v>1</v>
      </c>
      <c r="T189" s="4">
        <v>1</v>
      </c>
      <c r="U189" s="4">
        <v>2.4</v>
      </c>
      <c r="V189" s="4">
        <f>ROUND(L189*Q189,2)</f>
        <v>139.03</v>
      </c>
      <c r="W189" s="4">
        <f t="shared" si="90"/>
        <v>8939.41</v>
      </c>
      <c r="X189" s="4">
        <v>0</v>
      </c>
      <c r="Y189" s="4">
        <f t="shared" si="91"/>
        <v>3</v>
      </c>
      <c r="Z189" s="4">
        <v>3</v>
      </c>
      <c r="AA189" s="4">
        <f t="shared" si="92"/>
        <v>0</v>
      </c>
      <c r="AB189" s="4">
        <f t="shared" si="93"/>
        <v>1</v>
      </c>
      <c r="AC189" s="4" t="s">
        <v>167</v>
      </c>
      <c r="AD189" s="4" t="s">
        <v>132</v>
      </c>
      <c r="AE189">
        <v>0</v>
      </c>
      <c r="AF189">
        <v>0</v>
      </c>
      <c r="AG189">
        <f t="shared" si="94"/>
        <v>0</v>
      </c>
    </row>
    <row r="190" spans="1:33" ht="12.75">
      <c r="A190" s="4">
        <v>17</v>
      </c>
      <c r="B190" s="4">
        <v>1</v>
      </c>
      <c r="C190" s="4">
        <f t="shared" si="86"/>
        <v>3</v>
      </c>
      <c r="D190" s="4">
        <v>3</v>
      </c>
      <c r="E190" s="4"/>
      <c r="F190" s="4" t="s">
        <v>67</v>
      </c>
      <c r="G190" s="4" t="s">
        <v>68</v>
      </c>
      <c r="H190" s="4" t="s">
        <v>38</v>
      </c>
      <c r="I190" s="4">
        <v>2065.40816</v>
      </c>
      <c r="J190" s="4">
        <v>1</v>
      </c>
      <c r="K190" s="4">
        <f t="shared" si="87"/>
        <v>2065.41</v>
      </c>
      <c r="L190" s="4">
        <v>1</v>
      </c>
      <c r="M190" s="4">
        <f t="shared" si="88"/>
        <v>2065.41</v>
      </c>
      <c r="N190" s="4">
        <v>0</v>
      </c>
      <c r="O190" s="4">
        <f t="shared" si="89"/>
        <v>0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f t="shared" si="90"/>
        <v>2065.41</v>
      </c>
      <c r="X190" s="4">
        <v>0</v>
      </c>
      <c r="Y190" s="4">
        <f t="shared" si="91"/>
        <v>3</v>
      </c>
      <c r="Z190" s="4">
        <v>3</v>
      </c>
      <c r="AA190" s="4">
        <f t="shared" si="92"/>
        <v>0</v>
      </c>
      <c r="AB190" s="4">
        <f t="shared" si="93"/>
        <v>1</v>
      </c>
      <c r="AC190" s="4" t="s">
        <v>3</v>
      </c>
      <c r="AD190" s="4" t="s">
        <v>38</v>
      </c>
      <c r="AE190">
        <v>0</v>
      </c>
      <c r="AF190">
        <v>0</v>
      </c>
      <c r="AG190">
        <f t="shared" si="94"/>
        <v>0</v>
      </c>
    </row>
    <row r="192" spans="1:88" ht="12.75">
      <c r="A192" s="1">
        <v>4</v>
      </c>
      <c r="B192" s="1">
        <v>1</v>
      </c>
      <c r="C192" s="1"/>
      <c r="D192" s="1"/>
      <c r="E192" s="1"/>
      <c r="F192" s="1" t="s">
        <v>169</v>
      </c>
      <c r="G192" s="1" t="s">
        <v>169</v>
      </c>
      <c r="H192" s="1" t="s">
        <v>3</v>
      </c>
      <c r="I192" s="1">
        <v>0</v>
      </c>
      <c r="J192" s="1"/>
      <c r="K192" s="1"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 t="s">
        <v>3</v>
      </c>
      <c r="V192" s="1">
        <v>0</v>
      </c>
      <c r="W192" s="1"/>
      <c r="X192" s="1"/>
      <c r="Y192" s="1"/>
      <c r="Z192" s="1"/>
      <c r="AA192" s="1"/>
      <c r="AB192" s="1" t="s">
        <v>3</v>
      </c>
      <c r="AC192" s="1" t="s">
        <v>3</v>
      </c>
      <c r="AD192" s="1" t="s">
        <v>3</v>
      </c>
      <c r="AE192" s="1" t="s">
        <v>3</v>
      </c>
      <c r="AF192" s="1" t="s">
        <v>3</v>
      </c>
      <c r="AG192" s="1" t="s">
        <v>3</v>
      </c>
      <c r="AH192" s="1"/>
      <c r="AI192" s="1"/>
      <c r="AJ192" s="1"/>
      <c r="AK192" s="1"/>
      <c r="AL192" s="1"/>
      <c r="AM192" s="1"/>
      <c r="AN192" s="1"/>
      <c r="AO192" s="1"/>
      <c r="AP192" s="1" t="s">
        <v>3</v>
      </c>
      <c r="AQ192" s="1" t="s">
        <v>3</v>
      </c>
      <c r="AR192" s="1" t="s">
        <v>3</v>
      </c>
      <c r="AS192" s="1"/>
      <c r="AT192" s="1"/>
      <c r="AU192" s="1"/>
      <c r="AV192" s="1"/>
      <c r="AW192" s="1"/>
      <c r="AX192" s="1"/>
      <c r="AY192" s="1"/>
      <c r="AZ192" s="1" t="s">
        <v>3</v>
      </c>
      <c r="BA192" s="1"/>
      <c r="BB192" s="1" t="s">
        <v>3</v>
      </c>
      <c r="BC192" s="1" t="s">
        <v>3</v>
      </c>
      <c r="BD192" s="1" t="s">
        <v>19</v>
      </c>
      <c r="BE192" s="1" t="s">
        <v>19</v>
      </c>
      <c r="BF192" s="1" t="s">
        <v>20</v>
      </c>
      <c r="BG192" s="1" t="s">
        <v>3</v>
      </c>
      <c r="BH192" s="1" t="s">
        <v>20</v>
      </c>
      <c r="BI192" s="1" t="s">
        <v>19</v>
      </c>
      <c r="BJ192" s="1" t="s">
        <v>3</v>
      </c>
      <c r="BK192" s="1" t="s">
        <v>3</v>
      </c>
      <c r="BL192" s="1" t="s">
        <v>3</v>
      </c>
      <c r="BM192" s="1" t="s">
        <v>3</v>
      </c>
      <c r="BN192" s="1" t="s">
        <v>19</v>
      </c>
      <c r="BO192" s="1" t="s">
        <v>21</v>
      </c>
      <c r="BP192" s="1" t="s">
        <v>22</v>
      </c>
      <c r="BQ192" s="1"/>
      <c r="BR192" s="1"/>
      <c r="BS192" s="1"/>
      <c r="BT192" s="1"/>
      <c r="BU192" s="1"/>
      <c r="BV192" s="1"/>
      <c r="BW192" s="1"/>
      <c r="BX192" s="1">
        <v>0</v>
      </c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>
        <v>0</v>
      </c>
    </row>
    <row r="194" spans="1:33" ht="12.75">
      <c r="A194" s="2">
        <v>17</v>
      </c>
      <c r="B194" s="2">
        <v>1</v>
      </c>
      <c r="C194" s="2">
        <f aca="true" t="shared" si="95" ref="C194:C208">D194*B194</f>
        <v>1</v>
      </c>
      <c r="D194" s="2">
        <v>1</v>
      </c>
      <c r="E194" s="2"/>
      <c r="F194" s="2" t="s">
        <v>24</v>
      </c>
      <c r="G194" s="2" t="s">
        <v>25</v>
      </c>
      <c r="H194" s="2" t="s">
        <v>26</v>
      </c>
      <c r="I194" s="2">
        <v>76.860839</v>
      </c>
      <c r="J194" s="2">
        <v>0</v>
      </c>
      <c r="K194" s="2">
        <f aca="true" t="shared" si="96" ref="K194:K208">ROUND(J194*I194,2)</f>
        <v>0</v>
      </c>
      <c r="L194" s="2">
        <v>0</v>
      </c>
      <c r="M194" s="2">
        <f aca="true" t="shared" si="97" ref="M194:M208">ROUND(L194*I194,2)</f>
        <v>0</v>
      </c>
      <c r="N194" s="2">
        <v>0</v>
      </c>
      <c r="O194" s="2">
        <f aca="true" t="shared" si="98" ref="O194:O208">ROUND(N194*I194,2)</f>
        <v>0</v>
      </c>
      <c r="P194" s="2">
        <v>1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f>ROUND(L194*T194,2)</f>
        <v>0</v>
      </c>
      <c r="W194" s="2">
        <f aca="true" t="shared" si="99" ref="W194:W208">ROUND(V194*I194,2)</f>
        <v>0</v>
      </c>
      <c r="X194" s="2">
        <v>1</v>
      </c>
      <c r="Y194" s="2">
        <f aca="true" t="shared" si="100" ref="Y194:Y208">Z194*B194</f>
        <v>1</v>
      </c>
      <c r="Z194" s="2">
        <v>1</v>
      </c>
      <c r="AA194" s="2">
        <f aca="true" t="shared" si="101" ref="AA194:AA208">ROUND(M194-K194,2)</f>
        <v>0</v>
      </c>
      <c r="AB194" s="2">
        <f aca="true" t="shared" si="102" ref="AB194:AB208">ROUND(IF(J194=0,1,L194/J194),3)</f>
        <v>1</v>
      </c>
      <c r="AC194" s="2" t="s">
        <v>3</v>
      </c>
      <c r="AD194" s="2" t="s">
        <v>26</v>
      </c>
      <c r="AE194">
        <v>0</v>
      </c>
      <c r="AF194">
        <v>0</v>
      </c>
      <c r="AG194">
        <f aca="true" t="shared" si="103" ref="AG194:AG208">AF194*B194</f>
        <v>0</v>
      </c>
    </row>
    <row r="195" spans="1:33" ht="12.75">
      <c r="A195" s="3">
        <v>17</v>
      </c>
      <c r="B195" s="3">
        <v>1</v>
      </c>
      <c r="C195" s="3">
        <f t="shared" si="95"/>
        <v>2</v>
      </c>
      <c r="D195" s="3">
        <v>2</v>
      </c>
      <c r="E195" s="3"/>
      <c r="F195" s="3" t="s">
        <v>77</v>
      </c>
      <c r="G195" s="3" t="s">
        <v>78</v>
      </c>
      <c r="H195" s="3" t="s">
        <v>29</v>
      </c>
      <c r="I195" s="3">
        <v>0.127613</v>
      </c>
      <c r="J195" s="3">
        <v>65.26</v>
      </c>
      <c r="K195" s="3">
        <f t="shared" si="96"/>
        <v>8.33</v>
      </c>
      <c r="L195" s="3">
        <v>65.26</v>
      </c>
      <c r="M195" s="3">
        <f t="shared" si="97"/>
        <v>8.33</v>
      </c>
      <c r="N195" s="3">
        <v>0</v>
      </c>
      <c r="O195" s="3">
        <f t="shared" si="98"/>
        <v>0</v>
      </c>
      <c r="P195" s="3">
        <v>1</v>
      </c>
      <c r="Q195" s="3">
        <v>1</v>
      </c>
      <c r="R195" s="3">
        <v>8.1</v>
      </c>
      <c r="S195" s="3">
        <v>17.67</v>
      </c>
      <c r="T195" s="3">
        <v>1</v>
      </c>
      <c r="U195" s="3">
        <v>8.1</v>
      </c>
      <c r="V195" s="3">
        <f aca="true" t="shared" si="104" ref="V195:V200">ROUND(L195*R195,2)</f>
        <v>528.61</v>
      </c>
      <c r="W195" s="3">
        <f t="shared" si="99"/>
        <v>67.46</v>
      </c>
      <c r="X195" s="3">
        <v>0</v>
      </c>
      <c r="Y195" s="3">
        <f t="shared" si="100"/>
        <v>2</v>
      </c>
      <c r="Z195" s="3">
        <v>2</v>
      </c>
      <c r="AA195" s="3">
        <f t="shared" si="101"/>
        <v>0</v>
      </c>
      <c r="AB195" s="3">
        <f t="shared" si="102"/>
        <v>1</v>
      </c>
      <c r="AC195" s="3" t="s">
        <v>77</v>
      </c>
      <c r="AD195" s="3" t="s">
        <v>29</v>
      </c>
      <c r="AE195">
        <v>0</v>
      </c>
      <c r="AF195">
        <v>0</v>
      </c>
      <c r="AG195">
        <f t="shared" si="103"/>
        <v>0</v>
      </c>
    </row>
    <row r="196" spans="1:33" ht="12.75">
      <c r="A196" s="3">
        <v>17</v>
      </c>
      <c r="B196" s="3">
        <v>1</v>
      </c>
      <c r="C196" s="3">
        <f t="shared" si="95"/>
        <v>2</v>
      </c>
      <c r="D196" s="3">
        <v>2</v>
      </c>
      <c r="E196" s="3"/>
      <c r="F196" s="3" t="s">
        <v>46</v>
      </c>
      <c r="G196" s="3" t="s">
        <v>47</v>
      </c>
      <c r="H196" s="3" t="s">
        <v>29</v>
      </c>
      <c r="I196" s="3">
        <v>0.029218</v>
      </c>
      <c r="J196" s="3">
        <v>95.06</v>
      </c>
      <c r="K196" s="3">
        <f t="shared" si="96"/>
        <v>2.78</v>
      </c>
      <c r="L196" s="3">
        <v>95.06</v>
      </c>
      <c r="M196" s="3">
        <f t="shared" si="97"/>
        <v>2.78</v>
      </c>
      <c r="N196" s="3">
        <v>0</v>
      </c>
      <c r="O196" s="3">
        <f t="shared" si="98"/>
        <v>0</v>
      </c>
      <c r="P196" s="3">
        <v>1</v>
      </c>
      <c r="Q196" s="3">
        <v>1</v>
      </c>
      <c r="R196" s="3">
        <v>7.48</v>
      </c>
      <c r="S196" s="3">
        <v>17.67</v>
      </c>
      <c r="T196" s="3">
        <v>1</v>
      </c>
      <c r="U196" s="3">
        <v>7.48</v>
      </c>
      <c r="V196" s="3">
        <f t="shared" si="104"/>
        <v>711.05</v>
      </c>
      <c r="W196" s="3">
        <f t="shared" si="99"/>
        <v>20.78</v>
      </c>
      <c r="X196" s="3">
        <v>0</v>
      </c>
      <c r="Y196" s="3">
        <f t="shared" si="100"/>
        <v>2</v>
      </c>
      <c r="Z196" s="3">
        <v>2</v>
      </c>
      <c r="AA196" s="3">
        <f t="shared" si="101"/>
        <v>0</v>
      </c>
      <c r="AB196" s="3">
        <f t="shared" si="102"/>
        <v>1</v>
      </c>
      <c r="AC196" s="3" t="s">
        <v>46</v>
      </c>
      <c r="AD196" s="3" t="s">
        <v>29</v>
      </c>
      <c r="AE196">
        <v>0</v>
      </c>
      <c r="AF196">
        <v>0</v>
      </c>
      <c r="AG196">
        <f t="shared" si="103"/>
        <v>0</v>
      </c>
    </row>
    <row r="197" spans="1:33" ht="12.75">
      <c r="A197" s="3">
        <v>17</v>
      </c>
      <c r="B197" s="3">
        <v>1</v>
      </c>
      <c r="C197" s="3">
        <f t="shared" si="95"/>
        <v>2</v>
      </c>
      <c r="D197" s="3">
        <v>2</v>
      </c>
      <c r="E197" s="3"/>
      <c r="F197" s="3" t="s">
        <v>170</v>
      </c>
      <c r="G197" s="3" t="s">
        <v>171</v>
      </c>
      <c r="H197" s="3" t="s">
        <v>29</v>
      </c>
      <c r="I197" s="3">
        <v>0.0021</v>
      </c>
      <c r="J197" s="3">
        <v>84.66</v>
      </c>
      <c r="K197" s="3">
        <f t="shared" si="96"/>
        <v>0.18</v>
      </c>
      <c r="L197" s="3">
        <v>84.66</v>
      </c>
      <c r="M197" s="3">
        <f t="shared" si="97"/>
        <v>0.18</v>
      </c>
      <c r="N197" s="3">
        <v>0</v>
      </c>
      <c r="O197" s="3">
        <f t="shared" si="98"/>
        <v>0</v>
      </c>
      <c r="P197" s="3">
        <v>1</v>
      </c>
      <c r="Q197" s="3">
        <v>1</v>
      </c>
      <c r="R197" s="3">
        <v>9.11</v>
      </c>
      <c r="S197" s="3">
        <v>17.67</v>
      </c>
      <c r="T197" s="3">
        <v>1</v>
      </c>
      <c r="U197" s="3">
        <v>9.11</v>
      </c>
      <c r="V197" s="3">
        <f t="shared" si="104"/>
        <v>771.25</v>
      </c>
      <c r="W197" s="3">
        <f t="shared" si="99"/>
        <v>1.62</v>
      </c>
      <c r="X197" s="3">
        <v>0</v>
      </c>
      <c r="Y197" s="3">
        <f t="shared" si="100"/>
        <v>2</v>
      </c>
      <c r="Z197" s="3">
        <v>2</v>
      </c>
      <c r="AA197" s="3">
        <f t="shared" si="101"/>
        <v>0</v>
      </c>
      <c r="AB197" s="3">
        <f t="shared" si="102"/>
        <v>1</v>
      </c>
      <c r="AC197" s="3" t="s">
        <v>170</v>
      </c>
      <c r="AD197" s="3" t="s">
        <v>29</v>
      </c>
      <c r="AE197">
        <v>0</v>
      </c>
      <c r="AF197">
        <v>0</v>
      </c>
      <c r="AG197">
        <f t="shared" si="103"/>
        <v>0</v>
      </c>
    </row>
    <row r="198" spans="1:33" ht="12.75">
      <c r="A198" s="3">
        <v>17</v>
      </c>
      <c r="B198" s="3">
        <v>1</v>
      </c>
      <c r="C198" s="3">
        <f t="shared" si="95"/>
        <v>2</v>
      </c>
      <c r="D198" s="3">
        <v>2</v>
      </c>
      <c r="E198" s="3"/>
      <c r="F198" s="3" t="s">
        <v>54</v>
      </c>
      <c r="G198" s="3" t="s">
        <v>55</v>
      </c>
      <c r="H198" s="3" t="s">
        <v>29</v>
      </c>
      <c r="I198" s="3">
        <v>1.35</v>
      </c>
      <c r="J198" s="3">
        <v>123.84</v>
      </c>
      <c r="K198" s="3">
        <f t="shared" si="96"/>
        <v>167.18</v>
      </c>
      <c r="L198" s="3">
        <v>123.84</v>
      </c>
      <c r="M198" s="3">
        <f t="shared" si="97"/>
        <v>167.18</v>
      </c>
      <c r="N198" s="3">
        <v>0</v>
      </c>
      <c r="O198" s="3">
        <f t="shared" si="98"/>
        <v>0</v>
      </c>
      <c r="P198" s="3">
        <v>1</v>
      </c>
      <c r="Q198" s="3">
        <v>1</v>
      </c>
      <c r="R198" s="3">
        <v>7.98</v>
      </c>
      <c r="S198" s="3">
        <v>17.67</v>
      </c>
      <c r="T198" s="3">
        <v>1</v>
      </c>
      <c r="U198" s="3">
        <v>7.98</v>
      </c>
      <c r="V198" s="3">
        <f t="shared" si="104"/>
        <v>988.24</v>
      </c>
      <c r="W198" s="3">
        <f t="shared" si="99"/>
        <v>1334.12</v>
      </c>
      <c r="X198" s="3">
        <v>0</v>
      </c>
      <c r="Y198" s="3">
        <f t="shared" si="100"/>
        <v>2</v>
      </c>
      <c r="Z198" s="3">
        <v>2</v>
      </c>
      <c r="AA198" s="3">
        <f t="shared" si="101"/>
        <v>0</v>
      </c>
      <c r="AB198" s="3">
        <f t="shared" si="102"/>
        <v>1</v>
      </c>
      <c r="AC198" s="3" t="s">
        <v>54</v>
      </c>
      <c r="AD198" s="3" t="s">
        <v>29</v>
      </c>
      <c r="AE198">
        <v>0</v>
      </c>
      <c r="AF198">
        <v>0</v>
      </c>
      <c r="AG198">
        <f t="shared" si="103"/>
        <v>0</v>
      </c>
    </row>
    <row r="199" spans="1:33" ht="12.75">
      <c r="A199" s="3">
        <v>17</v>
      </c>
      <c r="B199" s="3">
        <v>1</v>
      </c>
      <c r="C199" s="3">
        <f t="shared" si="95"/>
        <v>2</v>
      </c>
      <c r="D199" s="3">
        <v>2</v>
      </c>
      <c r="E199" s="3"/>
      <c r="F199" s="3" t="s">
        <v>58</v>
      </c>
      <c r="G199" s="3" t="s">
        <v>59</v>
      </c>
      <c r="H199" s="3" t="s">
        <v>29</v>
      </c>
      <c r="I199" s="3">
        <v>1.1475</v>
      </c>
      <c r="J199" s="3">
        <v>70.27</v>
      </c>
      <c r="K199" s="3">
        <f t="shared" si="96"/>
        <v>80.63</v>
      </c>
      <c r="L199" s="3">
        <v>70.27</v>
      </c>
      <c r="M199" s="3">
        <f t="shared" si="97"/>
        <v>80.63</v>
      </c>
      <c r="N199" s="3">
        <v>0</v>
      </c>
      <c r="O199" s="3">
        <f t="shared" si="98"/>
        <v>0</v>
      </c>
      <c r="P199" s="3">
        <v>1</v>
      </c>
      <c r="Q199" s="3">
        <v>1</v>
      </c>
      <c r="R199" s="3">
        <v>6.45</v>
      </c>
      <c r="S199" s="3">
        <v>17.67</v>
      </c>
      <c r="T199" s="3">
        <v>1</v>
      </c>
      <c r="U199" s="3">
        <v>6.45</v>
      </c>
      <c r="V199" s="3">
        <f t="shared" si="104"/>
        <v>453.24</v>
      </c>
      <c r="W199" s="3">
        <f t="shared" si="99"/>
        <v>520.09</v>
      </c>
      <c r="X199" s="3">
        <v>0</v>
      </c>
      <c r="Y199" s="3">
        <f t="shared" si="100"/>
        <v>2</v>
      </c>
      <c r="Z199" s="3">
        <v>2</v>
      </c>
      <c r="AA199" s="3">
        <f t="shared" si="101"/>
        <v>0</v>
      </c>
      <c r="AB199" s="3">
        <f t="shared" si="102"/>
        <v>1</v>
      </c>
      <c r="AC199" s="3" t="s">
        <v>58</v>
      </c>
      <c r="AD199" s="3" t="s">
        <v>29</v>
      </c>
      <c r="AE199">
        <v>0</v>
      </c>
      <c r="AF199">
        <v>0</v>
      </c>
      <c r="AG199">
        <f t="shared" si="103"/>
        <v>0</v>
      </c>
    </row>
    <row r="200" spans="1:33" ht="12.75">
      <c r="A200" s="3">
        <v>17</v>
      </c>
      <c r="B200" s="3">
        <v>1</v>
      </c>
      <c r="C200" s="3">
        <f t="shared" si="95"/>
        <v>2</v>
      </c>
      <c r="D200" s="3">
        <v>2</v>
      </c>
      <c r="E200" s="3"/>
      <c r="F200" s="3" t="s">
        <v>172</v>
      </c>
      <c r="G200" s="3" t="s">
        <v>173</v>
      </c>
      <c r="H200" s="3" t="s">
        <v>29</v>
      </c>
      <c r="I200" s="3">
        <v>0.103775</v>
      </c>
      <c r="J200" s="3">
        <v>1.61</v>
      </c>
      <c r="K200" s="3">
        <f t="shared" si="96"/>
        <v>0.17</v>
      </c>
      <c r="L200" s="3">
        <v>1.61</v>
      </c>
      <c r="M200" s="3">
        <f t="shared" si="97"/>
        <v>0.17</v>
      </c>
      <c r="N200" s="3">
        <v>0</v>
      </c>
      <c r="O200" s="3">
        <f t="shared" si="98"/>
        <v>0</v>
      </c>
      <c r="P200" s="3">
        <v>1</v>
      </c>
      <c r="Q200" s="3">
        <v>1</v>
      </c>
      <c r="R200" s="3">
        <v>1.29</v>
      </c>
      <c r="S200" s="3">
        <v>17.67</v>
      </c>
      <c r="T200" s="3">
        <v>1</v>
      </c>
      <c r="U200" s="3">
        <v>1.29</v>
      </c>
      <c r="V200" s="3">
        <f t="shared" si="104"/>
        <v>2.08</v>
      </c>
      <c r="W200" s="3">
        <f t="shared" si="99"/>
        <v>0.22</v>
      </c>
      <c r="X200" s="3">
        <v>0</v>
      </c>
      <c r="Y200" s="3">
        <f t="shared" si="100"/>
        <v>2</v>
      </c>
      <c r="Z200" s="3">
        <v>2</v>
      </c>
      <c r="AA200" s="3">
        <f t="shared" si="101"/>
        <v>0</v>
      </c>
      <c r="AB200" s="3">
        <f t="shared" si="102"/>
        <v>1</v>
      </c>
      <c r="AC200" s="3" t="s">
        <v>172</v>
      </c>
      <c r="AD200" s="3" t="s">
        <v>29</v>
      </c>
      <c r="AE200">
        <v>0</v>
      </c>
      <c r="AF200">
        <v>0</v>
      </c>
      <c r="AG200">
        <f t="shared" si="103"/>
        <v>0</v>
      </c>
    </row>
    <row r="201" spans="1:33" ht="12.75">
      <c r="A201" s="3">
        <v>17</v>
      </c>
      <c r="B201" s="3">
        <v>1</v>
      </c>
      <c r="C201" s="3">
        <f t="shared" si="95"/>
        <v>2</v>
      </c>
      <c r="D201" s="3">
        <v>2</v>
      </c>
      <c r="E201" s="3"/>
      <c r="F201" s="3" t="s">
        <v>36</v>
      </c>
      <c r="G201" s="3" t="s">
        <v>37</v>
      </c>
      <c r="H201" s="3" t="s">
        <v>38</v>
      </c>
      <c r="I201" s="3">
        <v>212.211</v>
      </c>
      <c r="J201" s="3">
        <v>1</v>
      </c>
      <c r="K201" s="3">
        <f t="shared" si="96"/>
        <v>212.21</v>
      </c>
      <c r="L201" s="3">
        <v>1</v>
      </c>
      <c r="M201" s="3">
        <f t="shared" si="97"/>
        <v>212.21</v>
      </c>
      <c r="N201" s="3">
        <v>0</v>
      </c>
      <c r="O201" s="3">
        <f t="shared" si="98"/>
        <v>0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f t="shared" si="99"/>
        <v>212.21</v>
      </c>
      <c r="X201" s="3">
        <v>0</v>
      </c>
      <c r="Y201" s="3">
        <f t="shared" si="100"/>
        <v>2</v>
      </c>
      <c r="Z201" s="3">
        <v>2</v>
      </c>
      <c r="AA201" s="3">
        <f t="shared" si="101"/>
        <v>0</v>
      </c>
      <c r="AB201" s="3">
        <f t="shared" si="102"/>
        <v>1</v>
      </c>
      <c r="AC201" s="3" t="s">
        <v>3</v>
      </c>
      <c r="AD201" s="3" t="s">
        <v>38</v>
      </c>
      <c r="AE201">
        <v>0</v>
      </c>
      <c r="AF201">
        <v>0</v>
      </c>
      <c r="AG201">
        <f t="shared" si="103"/>
        <v>0</v>
      </c>
    </row>
    <row r="202" spans="1:33" ht="12.75">
      <c r="A202" s="4">
        <v>17</v>
      </c>
      <c r="B202" s="4">
        <v>1</v>
      </c>
      <c r="C202" s="4">
        <f t="shared" si="95"/>
        <v>3</v>
      </c>
      <c r="D202" s="4">
        <v>3</v>
      </c>
      <c r="E202" s="4"/>
      <c r="F202" s="4" t="s">
        <v>42</v>
      </c>
      <c r="G202" s="4" t="s">
        <v>43</v>
      </c>
      <c r="H202" s="4" t="s">
        <v>44</v>
      </c>
      <c r="I202" s="4">
        <v>0.0245</v>
      </c>
      <c r="J202" s="4">
        <v>7.07</v>
      </c>
      <c r="K202" s="4">
        <f t="shared" si="96"/>
        <v>0.17</v>
      </c>
      <c r="L202" s="4">
        <v>7.07</v>
      </c>
      <c r="M202" s="4">
        <f t="shared" si="97"/>
        <v>0.17</v>
      </c>
      <c r="N202" s="4">
        <v>0</v>
      </c>
      <c r="O202" s="4">
        <f t="shared" si="98"/>
        <v>0</v>
      </c>
      <c r="P202" s="4">
        <v>1</v>
      </c>
      <c r="Q202" s="4">
        <v>4.05</v>
      </c>
      <c r="R202" s="4">
        <v>1</v>
      </c>
      <c r="S202" s="4">
        <v>1</v>
      </c>
      <c r="T202" s="4">
        <v>1</v>
      </c>
      <c r="U202" s="4">
        <v>4.05</v>
      </c>
      <c r="V202" s="4">
        <f>ROUND(L202*Q202,2)</f>
        <v>28.63</v>
      </c>
      <c r="W202" s="4">
        <f t="shared" si="99"/>
        <v>0.7</v>
      </c>
      <c r="X202" s="4">
        <v>0</v>
      </c>
      <c r="Y202" s="4">
        <f t="shared" si="100"/>
        <v>3</v>
      </c>
      <c r="Z202" s="4">
        <v>3</v>
      </c>
      <c r="AA202" s="4">
        <f t="shared" si="101"/>
        <v>0</v>
      </c>
      <c r="AB202" s="4">
        <f t="shared" si="102"/>
        <v>1</v>
      </c>
      <c r="AC202" s="4" t="s">
        <v>42</v>
      </c>
      <c r="AD202" s="4" t="s">
        <v>44</v>
      </c>
      <c r="AE202">
        <v>0</v>
      </c>
      <c r="AF202">
        <v>0</v>
      </c>
      <c r="AG202">
        <f t="shared" si="103"/>
        <v>0</v>
      </c>
    </row>
    <row r="203" spans="1:33" ht="12.75">
      <c r="A203" s="4">
        <v>17</v>
      </c>
      <c r="B203" s="4">
        <v>1</v>
      </c>
      <c r="C203" s="4">
        <f t="shared" si="95"/>
        <v>3</v>
      </c>
      <c r="D203" s="4">
        <v>3</v>
      </c>
      <c r="E203" s="4"/>
      <c r="F203" s="4" t="s">
        <v>174</v>
      </c>
      <c r="G203" s="4" t="s">
        <v>175</v>
      </c>
      <c r="H203" s="4" t="s">
        <v>141</v>
      </c>
      <c r="I203" s="4">
        <v>3.5</v>
      </c>
      <c r="J203" s="4">
        <v>7.39</v>
      </c>
      <c r="K203" s="4">
        <f t="shared" si="96"/>
        <v>25.87</v>
      </c>
      <c r="L203" s="4">
        <v>7.39</v>
      </c>
      <c r="M203" s="4">
        <f t="shared" si="97"/>
        <v>25.87</v>
      </c>
      <c r="N203" s="4">
        <v>0</v>
      </c>
      <c r="O203" s="4">
        <f t="shared" si="98"/>
        <v>0</v>
      </c>
      <c r="P203" s="4">
        <v>1</v>
      </c>
      <c r="Q203" s="4">
        <v>3.56</v>
      </c>
      <c r="R203" s="4">
        <v>1</v>
      </c>
      <c r="S203" s="4">
        <v>1</v>
      </c>
      <c r="T203" s="4">
        <v>1</v>
      </c>
      <c r="U203" s="4">
        <v>3.56</v>
      </c>
      <c r="V203" s="4">
        <f>ROUND(L203*Q203,2)</f>
        <v>26.31</v>
      </c>
      <c r="W203" s="4">
        <f t="shared" si="99"/>
        <v>92.09</v>
      </c>
      <c r="X203" s="4">
        <v>0</v>
      </c>
      <c r="Y203" s="4">
        <f t="shared" si="100"/>
        <v>3</v>
      </c>
      <c r="Z203" s="4">
        <v>3</v>
      </c>
      <c r="AA203" s="4">
        <f t="shared" si="101"/>
        <v>0</v>
      </c>
      <c r="AB203" s="4">
        <f t="shared" si="102"/>
        <v>1</v>
      </c>
      <c r="AC203" s="4" t="s">
        <v>174</v>
      </c>
      <c r="AD203" s="4" t="s">
        <v>141</v>
      </c>
      <c r="AE203">
        <v>0</v>
      </c>
      <c r="AF203">
        <v>0</v>
      </c>
      <c r="AG203">
        <f t="shared" si="103"/>
        <v>0</v>
      </c>
    </row>
    <row r="204" spans="1:33" ht="12.75">
      <c r="A204" s="4">
        <v>17</v>
      </c>
      <c r="B204" s="4">
        <v>1</v>
      </c>
      <c r="C204" s="4">
        <f t="shared" si="95"/>
        <v>3</v>
      </c>
      <c r="D204" s="4">
        <v>3</v>
      </c>
      <c r="E204" s="4"/>
      <c r="F204" s="4" t="s">
        <v>151</v>
      </c>
      <c r="G204" s="4" t="s">
        <v>152</v>
      </c>
      <c r="H204" s="4" t="s">
        <v>44</v>
      </c>
      <c r="I204" s="4">
        <v>1.428</v>
      </c>
      <c r="J204" s="4">
        <v>704.89</v>
      </c>
      <c r="K204" s="4">
        <f t="shared" si="96"/>
        <v>1006.58</v>
      </c>
      <c r="L204" s="4">
        <v>704.89</v>
      </c>
      <c r="M204" s="4">
        <f t="shared" si="97"/>
        <v>1006.58</v>
      </c>
      <c r="N204" s="4">
        <v>0</v>
      </c>
      <c r="O204" s="4">
        <f t="shared" si="98"/>
        <v>0</v>
      </c>
      <c r="P204" s="4">
        <v>1</v>
      </c>
      <c r="Q204" s="4">
        <v>4.64</v>
      </c>
      <c r="R204" s="4">
        <v>1</v>
      </c>
      <c r="S204" s="4">
        <v>1</v>
      </c>
      <c r="T204" s="4">
        <v>1</v>
      </c>
      <c r="U204" s="4">
        <v>4.64</v>
      </c>
      <c r="V204" s="4">
        <f>ROUND(L204*Q204,2)</f>
        <v>3270.69</v>
      </c>
      <c r="W204" s="4">
        <f t="shared" si="99"/>
        <v>4670.55</v>
      </c>
      <c r="X204" s="4">
        <v>0</v>
      </c>
      <c r="Y204" s="4">
        <f t="shared" si="100"/>
        <v>3</v>
      </c>
      <c r="Z204" s="4">
        <v>3</v>
      </c>
      <c r="AA204" s="4">
        <f t="shared" si="101"/>
        <v>0</v>
      </c>
      <c r="AB204" s="4">
        <f t="shared" si="102"/>
        <v>1</v>
      </c>
      <c r="AC204" s="4" t="s">
        <v>151</v>
      </c>
      <c r="AD204" s="4" t="s">
        <v>44</v>
      </c>
      <c r="AE204">
        <v>0</v>
      </c>
      <c r="AF204">
        <v>0</v>
      </c>
      <c r="AG204">
        <f t="shared" si="103"/>
        <v>0</v>
      </c>
    </row>
    <row r="205" spans="1:33" ht="12.75">
      <c r="A205" s="4">
        <v>17</v>
      </c>
      <c r="B205" s="4">
        <v>1</v>
      </c>
      <c r="C205" s="4">
        <f t="shared" si="95"/>
        <v>3</v>
      </c>
      <c r="D205" s="4">
        <v>3</v>
      </c>
      <c r="E205" s="4"/>
      <c r="F205" s="4" t="s">
        <v>67</v>
      </c>
      <c r="G205" s="4" t="s">
        <v>68</v>
      </c>
      <c r="H205" s="4" t="s">
        <v>38</v>
      </c>
      <c r="I205" s="4">
        <v>347.4</v>
      </c>
      <c r="J205" s="4">
        <v>1</v>
      </c>
      <c r="K205" s="4">
        <f t="shared" si="96"/>
        <v>347.4</v>
      </c>
      <c r="L205" s="4">
        <v>1</v>
      </c>
      <c r="M205" s="4">
        <f t="shared" si="97"/>
        <v>347.4</v>
      </c>
      <c r="N205" s="4">
        <v>0</v>
      </c>
      <c r="O205" s="4">
        <f t="shared" si="98"/>
        <v>0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f t="shared" si="99"/>
        <v>347.4</v>
      </c>
      <c r="X205" s="4">
        <v>0</v>
      </c>
      <c r="Y205" s="4">
        <f t="shared" si="100"/>
        <v>3</v>
      </c>
      <c r="Z205" s="4">
        <v>3</v>
      </c>
      <c r="AA205" s="4">
        <f t="shared" si="101"/>
        <v>0</v>
      </c>
      <c r="AB205" s="4">
        <f t="shared" si="102"/>
        <v>1</v>
      </c>
      <c r="AC205" s="4" t="s">
        <v>3</v>
      </c>
      <c r="AD205" s="4" t="s">
        <v>38</v>
      </c>
      <c r="AE205">
        <v>0</v>
      </c>
      <c r="AF205">
        <v>0</v>
      </c>
      <c r="AG205">
        <f t="shared" si="103"/>
        <v>0</v>
      </c>
    </row>
    <row r="206" spans="1:33" ht="12.75">
      <c r="A206" s="4">
        <v>17</v>
      </c>
      <c r="B206" s="4">
        <v>1</v>
      </c>
      <c r="C206" s="4">
        <f t="shared" si="95"/>
        <v>3</v>
      </c>
      <c r="D206" s="4">
        <v>3</v>
      </c>
      <c r="E206" s="4"/>
      <c r="F206" s="4" t="s">
        <v>176</v>
      </c>
      <c r="G206" s="4" t="s">
        <v>177</v>
      </c>
      <c r="H206" s="4" t="s">
        <v>41</v>
      </c>
      <c r="I206" s="4">
        <v>2</v>
      </c>
      <c r="J206" s="4">
        <v>0</v>
      </c>
      <c r="K206" s="4">
        <f t="shared" si="96"/>
        <v>0</v>
      </c>
      <c r="L206" s="4">
        <v>2281.25</v>
      </c>
      <c r="M206" s="4">
        <f t="shared" si="97"/>
        <v>4562.5</v>
      </c>
      <c r="N206" s="4">
        <v>0</v>
      </c>
      <c r="O206" s="4">
        <f t="shared" si="98"/>
        <v>0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2281.25</v>
      </c>
      <c r="W206" s="4">
        <f t="shared" si="99"/>
        <v>4562.5</v>
      </c>
      <c r="X206" s="4">
        <v>0</v>
      </c>
      <c r="Y206" s="4">
        <f t="shared" si="100"/>
        <v>3</v>
      </c>
      <c r="Z206" s="4">
        <v>3</v>
      </c>
      <c r="AA206" s="4">
        <f t="shared" si="101"/>
        <v>4562.5</v>
      </c>
      <c r="AB206" s="4">
        <f t="shared" si="102"/>
        <v>1</v>
      </c>
      <c r="AC206" s="4" t="s">
        <v>3</v>
      </c>
      <c r="AD206" s="4" t="s">
        <v>41</v>
      </c>
      <c r="AE206">
        <v>0</v>
      </c>
      <c r="AF206">
        <v>0</v>
      </c>
      <c r="AG206">
        <f t="shared" si="103"/>
        <v>0</v>
      </c>
    </row>
    <row r="207" spans="1:33" ht="12.75">
      <c r="A207" s="4">
        <v>17</v>
      </c>
      <c r="B207" s="4">
        <v>1</v>
      </c>
      <c r="C207" s="4">
        <f t="shared" si="95"/>
        <v>3</v>
      </c>
      <c r="D207" s="4">
        <v>3</v>
      </c>
      <c r="E207" s="4"/>
      <c r="F207" s="4" t="s">
        <v>176</v>
      </c>
      <c r="G207" s="4" t="s">
        <v>178</v>
      </c>
      <c r="H207" s="4" t="s">
        <v>41</v>
      </c>
      <c r="I207" s="4">
        <v>4</v>
      </c>
      <c r="J207" s="4">
        <v>0</v>
      </c>
      <c r="K207" s="4">
        <f t="shared" si="96"/>
        <v>0</v>
      </c>
      <c r="L207" s="4">
        <v>1854.97</v>
      </c>
      <c r="M207" s="4">
        <f t="shared" si="97"/>
        <v>7419.88</v>
      </c>
      <c r="N207" s="4">
        <v>0</v>
      </c>
      <c r="O207" s="4">
        <f t="shared" si="98"/>
        <v>0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1854.97</v>
      </c>
      <c r="W207" s="4">
        <f t="shared" si="99"/>
        <v>7419.88</v>
      </c>
      <c r="X207" s="4">
        <v>0</v>
      </c>
      <c r="Y207" s="4">
        <f t="shared" si="100"/>
        <v>3</v>
      </c>
      <c r="Z207" s="4">
        <v>3</v>
      </c>
      <c r="AA207" s="4">
        <f t="shared" si="101"/>
        <v>7419.88</v>
      </c>
      <c r="AB207" s="4">
        <f t="shared" si="102"/>
        <v>1</v>
      </c>
      <c r="AC207" s="4" t="s">
        <v>3</v>
      </c>
      <c r="AD207" s="4" t="s">
        <v>41</v>
      </c>
      <c r="AE207">
        <v>0</v>
      </c>
      <c r="AF207">
        <v>0</v>
      </c>
      <c r="AG207">
        <f t="shared" si="103"/>
        <v>0</v>
      </c>
    </row>
    <row r="208" spans="1:33" ht="12.75">
      <c r="A208" s="4">
        <v>17</v>
      </c>
      <c r="B208" s="4">
        <v>1</v>
      </c>
      <c r="C208" s="4">
        <f t="shared" si="95"/>
        <v>3</v>
      </c>
      <c r="D208" s="4">
        <v>3</v>
      </c>
      <c r="E208" s="4"/>
      <c r="F208" s="4" t="s">
        <v>176</v>
      </c>
      <c r="G208" s="4" t="s">
        <v>179</v>
      </c>
      <c r="H208" s="4" t="s">
        <v>41</v>
      </c>
      <c r="I208" s="4">
        <v>12</v>
      </c>
      <c r="J208" s="4">
        <v>0</v>
      </c>
      <c r="K208" s="4">
        <f t="shared" si="96"/>
        <v>0</v>
      </c>
      <c r="L208" s="4">
        <v>2429.82</v>
      </c>
      <c r="M208" s="4">
        <f t="shared" si="97"/>
        <v>29157.84</v>
      </c>
      <c r="N208" s="4">
        <v>0</v>
      </c>
      <c r="O208" s="4">
        <f t="shared" si="98"/>
        <v>0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2429.82</v>
      </c>
      <c r="W208" s="4">
        <f t="shared" si="99"/>
        <v>29157.84</v>
      </c>
      <c r="X208" s="4">
        <v>0</v>
      </c>
      <c r="Y208" s="4">
        <f t="shared" si="100"/>
        <v>3</v>
      </c>
      <c r="Z208" s="4">
        <v>3</v>
      </c>
      <c r="AA208" s="4">
        <f t="shared" si="101"/>
        <v>29157.84</v>
      </c>
      <c r="AB208" s="4">
        <f t="shared" si="102"/>
        <v>1</v>
      </c>
      <c r="AC208" s="4" t="s">
        <v>3</v>
      </c>
      <c r="AD208" s="4" t="s">
        <v>41</v>
      </c>
      <c r="AE208">
        <v>0</v>
      </c>
      <c r="AF208">
        <v>0</v>
      </c>
      <c r="AG208">
        <f t="shared" si="103"/>
        <v>0</v>
      </c>
    </row>
    <row r="210" spans="1:88" ht="12.75">
      <c r="A210" s="1">
        <v>4</v>
      </c>
      <c r="B210" s="1">
        <v>1</v>
      </c>
      <c r="C210" s="1"/>
      <c r="D210" s="1"/>
      <c r="E210" s="1"/>
      <c r="F210" s="1" t="s">
        <v>180</v>
      </c>
      <c r="G210" s="1" t="s">
        <v>180</v>
      </c>
      <c r="H210" s="1" t="s">
        <v>3</v>
      </c>
      <c r="I210" s="1">
        <v>0</v>
      </c>
      <c r="J210" s="1"/>
      <c r="K210" s="1">
        <v>-1</v>
      </c>
      <c r="L210" s="1"/>
      <c r="M210" s="1"/>
      <c r="N210" s="1"/>
      <c r="O210" s="1"/>
      <c r="P210" s="1"/>
      <c r="Q210" s="1"/>
      <c r="R210" s="1"/>
      <c r="S210" s="1"/>
      <c r="T210" s="1"/>
      <c r="U210" s="1" t="s">
        <v>3</v>
      </c>
      <c r="V210" s="1">
        <v>0</v>
      </c>
      <c r="W210" s="1"/>
      <c r="X210" s="1"/>
      <c r="Y210" s="1"/>
      <c r="Z210" s="1"/>
      <c r="AA210" s="1"/>
      <c r="AB210" s="1" t="s">
        <v>3</v>
      </c>
      <c r="AC210" s="1" t="s">
        <v>3</v>
      </c>
      <c r="AD210" s="1" t="s">
        <v>3</v>
      </c>
      <c r="AE210" s="1" t="s">
        <v>3</v>
      </c>
      <c r="AF210" s="1" t="s">
        <v>3</v>
      </c>
      <c r="AG210" s="1" t="s">
        <v>3</v>
      </c>
      <c r="AH210" s="1"/>
      <c r="AI210" s="1"/>
      <c r="AJ210" s="1"/>
      <c r="AK210" s="1"/>
      <c r="AL210" s="1"/>
      <c r="AM210" s="1"/>
      <c r="AN210" s="1"/>
      <c r="AO210" s="1"/>
      <c r="AP210" s="1" t="s">
        <v>3</v>
      </c>
      <c r="AQ210" s="1" t="s">
        <v>3</v>
      </c>
      <c r="AR210" s="1" t="s">
        <v>3</v>
      </c>
      <c r="AS210" s="1"/>
      <c r="AT210" s="1"/>
      <c r="AU210" s="1"/>
      <c r="AV210" s="1"/>
      <c r="AW210" s="1"/>
      <c r="AX210" s="1"/>
      <c r="AY210" s="1"/>
      <c r="AZ210" s="1" t="s">
        <v>3</v>
      </c>
      <c r="BA210" s="1"/>
      <c r="BB210" s="1" t="s">
        <v>3</v>
      </c>
      <c r="BC210" s="1" t="s">
        <v>3</v>
      </c>
      <c r="BD210" s="1" t="s">
        <v>19</v>
      </c>
      <c r="BE210" s="1" t="s">
        <v>19</v>
      </c>
      <c r="BF210" s="1" t="s">
        <v>20</v>
      </c>
      <c r="BG210" s="1" t="s">
        <v>3</v>
      </c>
      <c r="BH210" s="1" t="s">
        <v>20</v>
      </c>
      <c r="BI210" s="1" t="s">
        <v>19</v>
      </c>
      <c r="BJ210" s="1" t="s">
        <v>3</v>
      </c>
      <c r="BK210" s="1" t="s">
        <v>3</v>
      </c>
      <c r="BL210" s="1" t="s">
        <v>3</v>
      </c>
      <c r="BM210" s="1" t="s">
        <v>3</v>
      </c>
      <c r="BN210" s="1" t="s">
        <v>19</v>
      </c>
      <c r="BO210" s="1" t="s">
        <v>21</v>
      </c>
      <c r="BP210" s="1" t="s">
        <v>22</v>
      </c>
      <c r="BQ210" s="1"/>
      <c r="BR210" s="1"/>
      <c r="BS210" s="1"/>
      <c r="BT210" s="1"/>
      <c r="BU210" s="1"/>
      <c r="BV210" s="1"/>
      <c r="BW210" s="1"/>
      <c r="BX210" s="1">
        <v>0</v>
      </c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>
        <v>0</v>
      </c>
    </row>
    <row r="212" spans="1:33" ht="12.75">
      <c r="A212" s="2">
        <v>17</v>
      </c>
      <c r="B212" s="2">
        <v>1</v>
      </c>
      <c r="C212" s="2">
        <f aca="true" t="shared" si="105" ref="C212:C217">D212*B212</f>
        <v>1</v>
      </c>
      <c r="D212" s="2">
        <v>1</v>
      </c>
      <c r="E212" s="2"/>
      <c r="F212" s="2" t="s">
        <v>24</v>
      </c>
      <c r="G212" s="2" t="s">
        <v>25</v>
      </c>
      <c r="H212" s="2" t="s">
        <v>26</v>
      </c>
      <c r="I212" s="2">
        <v>17.48</v>
      </c>
      <c r="J212" s="2">
        <v>0</v>
      </c>
      <c r="K212" s="2">
        <f aca="true" t="shared" si="106" ref="K212:K217">ROUND(J212*I212,2)</f>
        <v>0</v>
      </c>
      <c r="L212" s="2">
        <v>0</v>
      </c>
      <c r="M212" s="2">
        <f aca="true" t="shared" si="107" ref="M212:M217">ROUND(L212*I212,2)</f>
        <v>0</v>
      </c>
      <c r="N212" s="2">
        <v>0</v>
      </c>
      <c r="O212" s="2">
        <f aca="true" t="shared" si="108" ref="O212:O217">ROUND(N212*I212,2)</f>
        <v>0</v>
      </c>
      <c r="P212" s="2">
        <v>1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f>ROUND(L212*T212,2)</f>
        <v>0</v>
      </c>
      <c r="W212" s="2">
        <f aca="true" t="shared" si="109" ref="W212:W217">ROUND(V212*I212,2)</f>
        <v>0</v>
      </c>
      <c r="X212" s="2">
        <v>1</v>
      </c>
      <c r="Y212" s="2">
        <f aca="true" t="shared" si="110" ref="Y212:Y217">Z212*B212</f>
        <v>1</v>
      </c>
      <c r="Z212" s="2">
        <v>1</v>
      </c>
      <c r="AA212" s="2">
        <f aca="true" t="shared" si="111" ref="AA212:AA217">ROUND(M212-K212,2)</f>
        <v>0</v>
      </c>
      <c r="AB212" s="2">
        <f aca="true" t="shared" si="112" ref="AB212:AB217">ROUND(IF(J212=0,1,L212/J212),3)</f>
        <v>1</v>
      </c>
      <c r="AC212" s="2" t="s">
        <v>3</v>
      </c>
      <c r="AD212" s="2" t="s">
        <v>26</v>
      </c>
      <c r="AE212">
        <v>0</v>
      </c>
      <c r="AF212">
        <v>0</v>
      </c>
      <c r="AG212">
        <f aca="true" t="shared" si="113" ref="AG212:AG217">AF212*B212</f>
        <v>0</v>
      </c>
    </row>
    <row r="213" spans="1:33" ht="12.75">
      <c r="A213" s="3">
        <v>17</v>
      </c>
      <c r="B213" s="3">
        <v>1</v>
      </c>
      <c r="C213" s="3">
        <f t="shared" si="105"/>
        <v>2</v>
      </c>
      <c r="D213" s="3">
        <v>2</v>
      </c>
      <c r="E213" s="3"/>
      <c r="F213" s="3" t="s">
        <v>56</v>
      </c>
      <c r="G213" s="3" t="s">
        <v>57</v>
      </c>
      <c r="H213" s="3" t="s">
        <v>29</v>
      </c>
      <c r="I213" s="3">
        <v>3.8</v>
      </c>
      <c r="J213" s="3">
        <v>2.78</v>
      </c>
      <c r="K213" s="3">
        <f t="shared" si="106"/>
        <v>10.56</v>
      </c>
      <c r="L213" s="3">
        <v>2.78</v>
      </c>
      <c r="M213" s="3">
        <f t="shared" si="107"/>
        <v>10.56</v>
      </c>
      <c r="N213" s="3">
        <v>0</v>
      </c>
      <c r="O213" s="3">
        <f t="shared" si="108"/>
        <v>0</v>
      </c>
      <c r="P213" s="3">
        <v>1</v>
      </c>
      <c r="Q213" s="3">
        <v>1</v>
      </c>
      <c r="R213" s="3">
        <v>3.88</v>
      </c>
      <c r="S213" s="3">
        <v>17.67</v>
      </c>
      <c r="T213" s="3">
        <v>1</v>
      </c>
      <c r="U213" s="3">
        <v>3.88</v>
      </c>
      <c r="V213" s="3">
        <f>ROUND(L213*R213,2)</f>
        <v>10.79</v>
      </c>
      <c r="W213" s="3">
        <f t="shared" si="109"/>
        <v>41</v>
      </c>
      <c r="X213" s="3">
        <v>0</v>
      </c>
      <c r="Y213" s="3">
        <f t="shared" si="110"/>
        <v>2</v>
      </c>
      <c r="Z213" s="3">
        <v>2</v>
      </c>
      <c r="AA213" s="3">
        <f t="shared" si="111"/>
        <v>0</v>
      </c>
      <c r="AB213" s="3">
        <f t="shared" si="112"/>
        <v>1</v>
      </c>
      <c r="AC213" s="3" t="s">
        <v>56</v>
      </c>
      <c r="AD213" s="3" t="s">
        <v>29</v>
      </c>
      <c r="AE213">
        <v>0</v>
      </c>
      <c r="AF213">
        <v>0</v>
      </c>
      <c r="AG213">
        <f t="shared" si="113"/>
        <v>0</v>
      </c>
    </row>
    <row r="214" spans="1:33" ht="12.75">
      <c r="A214" s="4">
        <v>17</v>
      </c>
      <c r="B214" s="4">
        <v>1</v>
      </c>
      <c r="C214" s="4">
        <f t="shared" si="105"/>
        <v>3</v>
      </c>
      <c r="D214" s="4">
        <v>3</v>
      </c>
      <c r="E214" s="4"/>
      <c r="F214" s="4" t="s">
        <v>60</v>
      </c>
      <c r="G214" s="4" t="s">
        <v>61</v>
      </c>
      <c r="H214" s="4" t="s">
        <v>62</v>
      </c>
      <c r="I214" s="4">
        <v>0.00028</v>
      </c>
      <c r="J214" s="4">
        <v>7191.81</v>
      </c>
      <c r="K214" s="4">
        <f t="shared" si="106"/>
        <v>2.01</v>
      </c>
      <c r="L214" s="4">
        <v>7191.81</v>
      </c>
      <c r="M214" s="4">
        <f t="shared" si="107"/>
        <v>2.01</v>
      </c>
      <c r="N214" s="4">
        <v>0</v>
      </c>
      <c r="O214" s="4">
        <f t="shared" si="108"/>
        <v>0</v>
      </c>
      <c r="P214" s="4">
        <v>1</v>
      </c>
      <c r="Q214" s="4">
        <v>11.25</v>
      </c>
      <c r="R214" s="4">
        <v>1</v>
      </c>
      <c r="S214" s="4">
        <v>1</v>
      </c>
      <c r="T214" s="4">
        <v>1</v>
      </c>
      <c r="U214" s="4">
        <v>11.25</v>
      </c>
      <c r="V214" s="4">
        <f>ROUND(L214*Q214,2)</f>
        <v>80907.86</v>
      </c>
      <c r="W214" s="4">
        <f t="shared" si="109"/>
        <v>22.65</v>
      </c>
      <c r="X214" s="4">
        <v>0</v>
      </c>
      <c r="Y214" s="4">
        <f t="shared" si="110"/>
        <v>3</v>
      </c>
      <c r="Z214" s="4">
        <v>3</v>
      </c>
      <c r="AA214" s="4">
        <f t="shared" si="111"/>
        <v>0</v>
      </c>
      <c r="AB214" s="4">
        <f t="shared" si="112"/>
        <v>1</v>
      </c>
      <c r="AC214" s="4" t="s">
        <v>60</v>
      </c>
      <c r="AD214" s="4" t="s">
        <v>62</v>
      </c>
      <c r="AE214">
        <v>0</v>
      </c>
      <c r="AF214">
        <v>0</v>
      </c>
      <c r="AG214">
        <f t="shared" si="113"/>
        <v>0</v>
      </c>
    </row>
    <row r="215" spans="1:33" ht="12.75">
      <c r="A215" s="4">
        <v>17</v>
      </c>
      <c r="B215" s="4">
        <v>1</v>
      </c>
      <c r="C215" s="4">
        <f t="shared" si="105"/>
        <v>3</v>
      </c>
      <c r="D215" s="4">
        <v>3</v>
      </c>
      <c r="E215" s="4"/>
      <c r="F215" s="4" t="s">
        <v>67</v>
      </c>
      <c r="G215" s="4" t="s">
        <v>68</v>
      </c>
      <c r="H215" s="4" t="s">
        <v>38</v>
      </c>
      <c r="I215" s="4">
        <v>7.896</v>
      </c>
      <c r="J215" s="4">
        <v>1</v>
      </c>
      <c r="K215" s="4">
        <f t="shared" si="106"/>
        <v>7.9</v>
      </c>
      <c r="L215" s="4">
        <v>1</v>
      </c>
      <c r="M215" s="4">
        <f t="shared" si="107"/>
        <v>7.9</v>
      </c>
      <c r="N215" s="4">
        <v>0</v>
      </c>
      <c r="O215" s="4">
        <f t="shared" si="108"/>
        <v>0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f t="shared" si="109"/>
        <v>7.9</v>
      </c>
      <c r="X215" s="4">
        <v>0</v>
      </c>
      <c r="Y215" s="4">
        <f t="shared" si="110"/>
        <v>3</v>
      </c>
      <c r="Z215" s="4">
        <v>3</v>
      </c>
      <c r="AA215" s="4">
        <f t="shared" si="111"/>
        <v>0</v>
      </c>
      <c r="AB215" s="4">
        <f t="shared" si="112"/>
        <v>1</v>
      </c>
      <c r="AC215" s="4" t="s">
        <v>3</v>
      </c>
      <c r="AD215" s="4" t="s">
        <v>38</v>
      </c>
      <c r="AE215">
        <v>0</v>
      </c>
      <c r="AF215">
        <v>0</v>
      </c>
      <c r="AG215">
        <f t="shared" si="113"/>
        <v>0</v>
      </c>
    </row>
    <row r="216" spans="1:33" ht="12.75">
      <c r="A216" s="4">
        <v>17</v>
      </c>
      <c r="B216" s="4">
        <v>1</v>
      </c>
      <c r="C216" s="4">
        <f t="shared" si="105"/>
        <v>3</v>
      </c>
      <c r="D216" s="4">
        <v>3</v>
      </c>
      <c r="E216" s="4"/>
      <c r="F216" s="4" t="s">
        <v>176</v>
      </c>
      <c r="G216" s="4" t="s">
        <v>181</v>
      </c>
      <c r="H216" s="4" t="s">
        <v>41</v>
      </c>
      <c r="I216" s="4">
        <v>1</v>
      </c>
      <c r="J216" s="4">
        <v>0</v>
      </c>
      <c r="K216" s="4">
        <f t="shared" si="106"/>
        <v>0</v>
      </c>
      <c r="L216" s="4">
        <v>10391.66</v>
      </c>
      <c r="M216" s="4">
        <f t="shared" si="107"/>
        <v>10391.66</v>
      </c>
      <c r="N216" s="4">
        <v>0</v>
      </c>
      <c r="O216" s="4">
        <f t="shared" si="108"/>
        <v>0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10391.66</v>
      </c>
      <c r="W216" s="4">
        <f t="shared" si="109"/>
        <v>10391.66</v>
      </c>
      <c r="X216" s="4">
        <v>0</v>
      </c>
      <c r="Y216" s="4">
        <f t="shared" si="110"/>
        <v>3</v>
      </c>
      <c r="Z216" s="4">
        <v>3</v>
      </c>
      <c r="AA216" s="4">
        <f t="shared" si="111"/>
        <v>10391.66</v>
      </c>
      <c r="AB216" s="4">
        <f t="shared" si="112"/>
        <v>1</v>
      </c>
      <c r="AC216" s="4" t="s">
        <v>3</v>
      </c>
      <c r="AD216" s="4" t="s">
        <v>41</v>
      </c>
      <c r="AE216">
        <v>0</v>
      </c>
      <c r="AF216">
        <v>0</v>
      </c>
      <c r="AG216">
        <f t="shared" si="113"/>
        <v>0</v>
      </c>
    </row>
    <row r="217" spans="1:33" ht="12.75">
      <c r="A217" s="4">
        <v>17</v>
      </c>
      <c r="B217" s="4">
        <v>1</v>
      </c>
      <c r="C217" s="4">
        <f t="shared" si="105"/>
        <v>3</v>
      </c>
      <c r="D217" s="4">
        <v>3</v>
      </c>
      <c r="E217" s="4"/>
      <c r="F217" s="4" t="s">
        <v>176</v>
      </c>
      <c r="G217" s="4" t="s">
        <v>182</v>
      </c>
      <c r="H217" s="4" t="s">
        <v>41</v>
      </c>
      <c r="I217" s="4">
        <v>1</v>
      </c>
      <c r="J217" s="4">
        <v>0</v>
      </c>
      <c r="K217" s="4">
        <f t="shared" si="106"/>
        <v>0</v>
      </c>
      <c r="L217" s="4">
        <v>9989.43</v>
      </c>
      <c r="M217" s="4">
        <f t="shared" si="107"/>
        <v>9989.43</v>
      </c>
      <c r="N217" s="4">
        <v>0</v>
      </c>
      <c r="O217" s="4">
        <f t="shared" si="108"/>
        <v>0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9989.43</v>
      </c>
      <c r="W217" s="4">
        <f t="shared" si="109"/>
        <v>9989.43</v>
      </c>
      <c r="X217" s="4">
        <v>0</v>
      </c>
      <c r="Y217" s="4">
        <f t="shared" si="110"/>
        <v>3</v>
      </c>
      <c r="Z217" s="4">
        <v>3</v>
      </c>
      <c r="AA217" s="4">
        <f t="shared" si="111"/>
        <v>9989.43</v>
      </c>
      <c r="AB217" s="4">
        <f t="shared" si="112"/>
        <v>1</v>
      </c>
      <c r="AC217" s="4" t="s">
        <v>3</v>
      </c>
      <c r="AD217" s="4" t="s">
        <v>41</v>
      </c>
      <c r="AE217">
        <v>0</v>
      </c>
      <c r="AF217">
        <v>0</v>
      </c>
      <c r="AG217">
        <f t="shared" si="113"/>
        <v>0</v>
      </c>
    </row>
    <row r="219" spans="1:88" ht="12.75">
      <c r="A219" s="1">
        <v>4</v>
      </c>
      <c r="B219" s="1">
        <v>1</v>
      </c>
      <c r="C219" s="1"/>
      <c r="D219" s="1"/>
      <c r="E219" s="1"/>
      <c r="F219" s="1" t="s">
        <v>183</v>
      </c>
      <c r="G219" s="1" t="s">
        <v>183</v>
      </c>
      <c r="H219" s="1" t="s">
        <v>3</v>
      </c>
      <c r="I219" s="1">
        <v>0</v>
      </c>
      <c r="J219" s="1"/>
      <c r="K219" s="1">
        <v>-1</v>
      </c>
      <c r="L219" s="1"/>
      <c r="M219" s="1"/>
      <c r="N219" s="1"/>
      <c r="O219" s="1"/>
      <c r="P219" s="1"/>
      <c r="Q219" s="1"/>
      <c r="R219" s="1"/>
      <c r="S219" s="1"/>
      <c r="T219" s="1"/>
      <c r="U219" s="1" t="s">
        <v>3</v>
      </c>
      <c r="V219" s="1">
        <v>0</v>
      </c>
      <c r="W219" s="1"/>
      <c r="X219" s="1"/>
      <c r="Y219" s="1"/>
      <c r="Z219" s="1"/>
      <c r="AA219" s="1"/>
      <c r="AB219" s="1" t="s">
        <v>3</v>
      </c>
      <c r="AC219" s="1" t="s">
        <v>3</v>
      </c>
      <c r="AD219" s="1" t="s">
        <v>3</v>
      </c>
      <c r="AE219" s="1" t="s">
        <v>3</v>
      </c>
      <c r="AF219" s="1" t="s">
        <v>3</v>
      </c>
      <c r="AG219" s="1" t="s">
        <v>3</v>
      </c>
      <c r="AH219" s="1"/>
      <c r="AI219" s="1"/>
      <c r="AJ219" s="1"/>
      <c r="AK219" s="1"/>
      <c r="AL219" s="1"/>
      <c r="AM219" s="1"/>
      <c r="AN219" s="1"/>
      <c r="AO219" s="1"/>
      <c r="AP219" s="1" t="s">
        <v>3</v>
      </c>
      <c r="AQ219" s="1" t="s">
        <v>3</v>
      </c>
      <c r="AR219" s="1" t="s">
        <v>3</v>
      </c>
      <c r="AS219" s="1"/>
      <c r="AT219" s="1"/>
      <c r="AU219" s="1"/>
      <c r="AV219" s="1"/>
      <c r="AW219" s="1"/>
      <c r="AX219" s="1"/>
      <c r="AY219" s="1"/>
      <c r="AZ219" s="1" t="s">
        <v>3</v>
      </c>
      <c r="BA219" s="1"/>
      <c r="BB219" s="1" t="s">
        <v>3</v>
      </c>
      <c r="BC219" s="1" t="s">
        <v>3</v>
      </c>
      <c r="BD219" s="1" t="s">
        <v>19</v>
      </c>
      <c r="BE219" s="1" t="s">
        <v>19</v>
      </c>
      <c r="BF219" s="1" t="s">
        <v>20</v>
      </c>
      <c r="BG219" s="1" t="s">
        <v>3</v>
      </c>
      <c r="BH219" s="1" t="s">
        <v>20</v>
      </c>
      <c r="BI219" s="1" t="s">
        <v>19</v>
      </c>
      <c r="BJ219" s="1" t="s">
        <v>3</v>
      </c>
      <c r="BK219" s="1" t="s">
        <v>3</v>
      </c>
      <c r="BL219" s="1" t="s">
        <v>3</v>
      </c>
      <c r="BM219" s="1" t="s">
        <v>3</v>
      </c>
      <c r="BN219" s="1" t="s">
        <v>19</v>
      </c>
      <c r="BO219" s="1" t="s">
        <v>21</v>
      </c>
      <c r="BP219" s="1" t="s">
        <v>22</v>
      </c>
      <c r="BQ219" s="1"/>
      <c r="BR219" s="1"/>
      <c r="BS219" s="1"/>
      <c r="BT219" s="1"/>
      <c r="BU219" s="1"/>
      <c r="BV219" s="1"/>
      <c r="BW219" s="1"/>
      <c r="BX219" s="1">
        <v>0</v>
      </c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>
        <v>0</v>
      </c>
    </row>
    <row r="221" spans="1:33" ht="12.75">
      <c r="A221" s="2">
        <v>17</v>
      </c>
      <c r="B221" s="2">
        <v>1</v>
      </c>
      <c r="C221" s="2">
        <f aca="true" t="shared" si="114" ref="C221:C230">D221*B221</f>
        <v>1</v>
      </c>
      <c r="D221" s="2">
        <v>1</v>
      </c>
      <c r="E221" s="2"/>
      <c r="F221" s="2" t="s">
        <v>24</v>
      </c>
      <c r="G221" s="2" t="s">
        <v>25</v>
      </c>
      <c r="H221" s="2" t="s">
        <v>26</v>
      </c>
      <c r="I221" s="2">
        <v>634.064</v>
      </c>
      <c r="J221" s="2">
        <v>0</v>
      </c>
      <c r="K221" s="2">
        <f aca="true" t="shared" si="115" ref="K221:K230">ROUND(J221*I221,2)</f>
        <v>0</v>
      </c>
      <c r="L221" s="2">
        <v>0</v>
      </c>
      <c r="M221" s="2">
        <f aca="true" t="shared" si="116" ref="M221:M230">ROUND(L221*I221,2)</f>
        <v>0</v>
      </c>
      <c r="N221" s="2">
        <v>0</v>
      </c>
      <c r="O221" s="2">
        <f aca="true" t="shared" si="117" ref="O221:O230">ROUND(N221*I221,2)</f>
        <v>0</v>
      </c>
      <c r="P221" s="2">
        <v>1</v>
      </c>
      <c r="Q221" s="2">
        <v>1</v>
      </c>
      <c r="R221" s="2">
        <v>1</v>
      </c>
      <c r="S221" s="2">
        <v>1</v>
      </c>
      <c r="T221" s="2">
        <v>1</v>
      </c>
      <c r="U221" s="2">
        <v>1</v>
      </c>
      <c r="V221" s="2">
        <f>ROUND(L221*T221,2)</f>
        <v>0</v>
      </c>
      <c r="W221" s="2">
        <f aca="true" t="shared" si="118" ref="W221:W230">ROUND(V221*I221,2)</f>
        <v>0</v>
      </c>
      <c r="X221" s="2">
        <v>1</v>
      </c>
      <c r="Y221" s="2">
        <f aca="true" t="shared" si="119" ref="Y221:Y230">Z221*B221</f>
        <v>1</v>
      </c>
      <c r="Z221" s="2">
        <v>1</v>
      </c>
      <c r="AA221" s="2">
        <f aca="true" t="shared" si="120" ref="AA221:AA230">ROUND(M221-K221,2)</f>
        <v>0</v>
      </c>
      <c r="AB221" s="2">
        <f aca="true" t="shared" si="121" ref="AB221:AB230">ROUND(IF(J221=0,1,L221/J221),3)</f>
        <v>1</v>
      </c>
      <c r="AC221" s="2" t="s">
        <v>3</v>
      </c>
      <c r="AD221" s="2" t="s">
        <v>26</v>
      </c>
      <c r="AE221">
        <v>0</v>
      </c>
      <c r="AF221">
        <v>0</v>
      </c>
      <c r="AG221">
        <f aca="true" t="shared" si="122" ref="AG221:AG230">AF221*B221</f>
        <v>0</v>
      </c>
    </row>
    <row r="222" spans="1:33" ht="12.75">
      <c r="A222" s="3">
        <v>17</v>
      </c>
      <c r="B222" s="3">
        <v>1</v>
      </c>
      <c r="C222" s="3">
        <f t="shared" si="114"/>
        <v>2</v>
      </c>
      <c r="D222" s="3">
        <v>2</v>
      </c>
      <c r="E222" s="3"/>
      <c r="F222" s="3" t="s">
        <v>52</v>
      </c>
      <c r="G222" s="3" t="s">
        <v>53</v>
      </c>
      <c r="H222" s="3" t="s">
        <v>29</v>
      </c>
      <c r="I222" s="3">
        <v>16.2</v>
      </c>
      <c r="J222" s="3">
        <v>43.4</v>
      </c>
      <c r="K222" s="3">
        <f t="shared" si="115"/>
        <v>703.08</v>
      </c>
      <c r="L222" s="3">
        <v>43.4</v>
      </c>
      <c r="M222" s="3">
        <f t="shared" si="116"/>
        <v>703.08</v>
      </c>
      <c r="N222" s="3">
        <v>0</v>
      </c>
      <c r="O222" s="3">
        <f t="shared" si="117"/>
        <v>0</v>
      </c>
      <c r="P222" s="3">
        <v>1</v>
      </c>
      <c r="Q222" s="3">
        <v>1</v>
      </c>
      <c r="R222" s="3">
        <v>6.04</v>
      </c>
      <c r="S222" s="3">
        <v>17.67</v>
      </c>
      <c r="T222" s="3">
        <v>1</v>
      </c>
      <c r="U222" s="3">
        <v>6.04</v>
      </c>
      <c r="V222" s="3">
        <f>ROUND(L222*R222,2)</f>
        <v>262.14</v>
      </c>
      <c r="W222" s="3">
        <f t="shared" si="118"/>
        <v>4246.67</v>
      </c>
      <c r="X222" s="3">
        <v>0</v>
      </c>
      <c r="Y222" s="3">
        <f t="shared" si="119"/>
        <v>2</v>
      </c>
      <c r="Z222" s="3">
        <v>2</v>
      </c>
      <c r="AA222" s="3">
        <f t="shared" si="120"/>
        <v>0</v>
      </c>
      <c r="AB222" s="3">
        <f t="shared" si="121"/>
        <v>1</v>
      </c>
      <c r="AC222" s="3" t="s">
        <v>52</v>
      </c>
      <c r="AD222" s="3" t="s">
        <v>29</v>
      </c>
      <c r="AE222">
        <v>0</v>
      </c>
      <c r="AF222">
        <v>0</v>
      </c>
      <c r="AG222">
        <f t="shared" si="122"/>
        <v>0</v>
      </c>
    </row>
    <row r="223" spans="1:33" ht="12.75">
      <c r="A223" s="3">
        <v>17</v>
      </c>
      <c r="B223" s="3">
        <v>1</v>
      </c>
      <c r="C223" s="3">
        <f t="shared" si="114"/>
        <v>2</v>
      </c>
      <c r="D223" s="3">
        <v>2</v>
      </c>
      <c r="E223" s="3"/>
      <c r="F223" s="3" t="s">
        <v>54</v>
      </c>
      <c r="G223" s="3" t="s">
        <v>55</v>
      </c>
      <c r="H223" s="3" t="s">
        <v>29</v>
      </c>
      <c r="I223" s="3">
        <v>118.37</v>
      </c>
      <c r="J223" s="3">
        <v>123.84</v>
      </c>
      <c r="K223" s="3">
        <f t="shared" si="115"/>
        <v>14658.94</v>
      </c>
      <c r="L223" s="3">
        <v>123.84</v>
      </c>
      <c r="M223" s="3">
        <f t="shared" si="116"/>
        <v>14658.94</v>
      </c>
      <c r="N223" s="3">
        <v>0</v>
      </c>
      <c r="O223" s="3">
        <f t="shared" si="117"/>
        <v>0</v>
      </c>
      <c r="P223" s="3">
        <v>1</v>
      </c>
      <c r="Q223" s="3">
        <v>1</v>
      </c>
      <c r="R223" s="3">
        <v>7.98</v>
      </c>
      <c r="S223" s="3">
        <v>17.67</v>
      </c>
      <c r="T223" s="3">
        <v>1</v>
      </c>
      <c r="U223" s="3">
        <v>7.98</v>
      </c>
      <c r="V223" s="3">
        <f>ROUND(L223*R223,2)</f>
        <v>988.24</v>
      </c>
      <c r="W223" s="3">
        <f t="shared" si="118"/>
        <v>116977.97</v>
      </c>
      <c r="X223" s="3">
        <v>0</v>
      </c>
      <c r="Y223" s="3">
        <f t="shared" si="119"/>
        <v>2</v>
      </c>
      <c r="Z223" s="3">
        <v>2</v>
      </c>
      <c r="AA223" s="3">
        <f t="shared" si="120"/>
        <v>0</v>
      </c>
      <c r="AB223" s="3">
        <f t="shared" si="121"/>
        <v>1</v>
      </c>
      <c r="AC223" s="3" t="s">
        <v>54</v>
      </c>
      <c r="AD223" s="3" t="s">
        <v>29</v>
      </c>
      <c r="AE223">
        <v>0</v>
      </c>
      <c r="AF223">
        <v>0</v>
      </c>
      <c r="AG223">
        <f t="shared" si="122"/>
        <v>0</v>
      </c>
    </row>
    <row r="224" spans="1:33" ht="12.75">
      <c r="A224" s="4">
        <v>17</v>
      </c>
      <c r="B224" s="4">
        <v>1</v>
      </c>
      <c r="C224" s="4">
        <f t="shared" si="114"/>
        <v>3</v>
      </c>
      <c r="D224" s="4">
        <v>3</v>
      </c>
      <c r="E224" s="4"/>
      <c r="F224" s="4" t="s">
        <v>60</v>
      </c>
      <c r="G224" s="4" t="s">
        <v>61</v>
      </c>
      <c r="H224" s="4" t="s">
        <v>62</v>
      </c>
      <c r="I224" s="4">
        <v>0.03032</v>
      </c>
      <c r="J224" s="4">
        <v>7191.81</v>
      </c>
      <c r="K224" s="4">
        <f t="shared" si="115"/>
        <v>218.06</v>
      </c>
      <c r="L224" s="4">
        <v>7191.81</v>
      </c>
      <c r="M224" s="4">
        <f t="shared" si="116"/>
        <v>218.06</v>
      </c>
      <c r="N224" s="4">
        <v>0</v>
      </c>
      <c r="O224" s="4">
        <f t="shared" si="117"/>
        <v>0</v>
      </c>
      <c r="P224" s="4">
        <v>1</v>
      </c>
      <c r="Q224" s="4">
        <v>11.25</v>
      </c>
      <c r="R224" s="4">
        <v>1</v>
      </c>
      <c r="S224" s="4">
        <v>1</v>
      </c>
      <c r="T224" s="4">
        <v>1</v>
      </c>
      <c r="U224" s="4">
        <v>11.25</v>
      </c>
      <c r="V224" s="4">
        <f>ROUND(L224*Q224,2)</f>
        <v>80907.86</v>
      </c>
      <c r="W224" s="4">
        <f t="shared" si="118"/>
        <v>2453.13</v>
      </c>
      <c r="X224" s="4">
        <v>0</v>
      </c>
      <c r="Y224" s="4">
        <f t="shared" si="119"/>
        <v>3</v>
      </c>
      <c r="Z224" s="4">
        <v>3</v>
      </c>
      <c r="AA224" s="4">
        <f t="shared" si="120"/>
        <v>0</v>
      </c>
      <c r="AB224" s="4">
        <f t="shared" si="121"/>
        <v>1</v>
      </c>
      <c r="AC224" s="4" t="s">
        <v>60</v>
      </c>
      <c r="AD224" s="4" t="s">
        <v>62</v>
      </c>
      <c r="AE224">
        <v>0</v>
      </c>
      <c r="AF224">
        <v>0</v>
      </c>
      <c r="AG224">
        <f t="shared" si="122"/>
        <v>0</v>
      </c>
    </row>
    <row r="225" spans="1:33" ht="12.75">
      <c r="A225" s="4">
        <v>17</v>
      </c>
      <c r="B225" s="4">
        <v>1</v>
      </c>
      <c r="C225" s="4">
        <f t="shared" si="114"/>
        <v>3</v>
      </c>
      <c r="D225" s="4">
        <v>3</v>
      </c>
      <c r="E225" s="4"/>
      <c r="F225" s="4" t="s">
        <v>63</v>
      </c>
      <c r="G225" s="4" t="s">
        <v>64</v>
      </c>
      <c r="H225" s="4" t="s">
        <v>62</v>
      </c>
      <c r="I225" s="4">
        <v>0.10952</v>
      </c>
      <c r="J225" s="4">
        <v>17876.91</v>
      </c>
      <c r="K225" s="4">
        <f t="shared" si="115"/>
        <v>1957.88</v>
      </c>
      <c r="L225" s="4">
        <v>17876.91</v>
      </c>
      <c r="M225" s="4">
        <f t="shared" si="116"/>
        <v>1957.88</v>
      </c>
      <c r="N225" s="4">
        <v>0</v>
      </c>
      <c r="O225" s="4">
        <f t="shared" si="117"/>
        <v>0</v>
      </c>
      <c r="P225" s="4">
        <v>1</v>
      </c>
      <c r="Q225" s="4">
        <v>4.38</v>
      </c>
      <c r="R225" s="4">
        <v>1</v>
      </c>
      <c r="S225" s="4">
        <v>1</v>
      </c>
      <c r="T225" s="4">
        <v>1</v>
      </c>
      <c r="U225" s="4">
        <v>4.38</v>
      </c>
      <c r="V225" s="4">
        <f>ROUND(L225*Q225,2)</f>
        <v>78300.87</v>
      </c>
      <c r="W225" s="4">
        <f t="shared" si="118"/>
        <v>8575.51</v>
      </c>
      <c r="X225" s="4">
        <v>0</v>
      </c>
      <c r="Y225" s="4">
        <f t="shared" si="119"/>
        <v>3</v>
      </c>
      <c r="Z225" s="4">
        <v>3</v>
      </c>
      <c r="AA225" s="4">
        <f t="shared" si="120"/>
        <v>0</v>
      </c>
      <c r="AB225" s="4">
        <f t="shared" si="121"/>
        <v>1</v>
      </c>
      <c r="AC225" s="4" t="s">
        <v>63</v>
      </c>
      <c r="AD225" s="4" t="s">
        <v>62</v>
      </c>
      <c r="AE225">
        <v>0</v>
      </c>
      <c r="AF225">
        <v>0</v>
      </c>
      <c r="AG225">
        <f t="shared" si="122"/>
        <v>0</v>
      </c>
    </row>
    <row r="226" spans="1:33" ht="12.75">
      <c r="A226" s="4">
        <v>17</v>
      </c>
      <c r="B226" s="4">
        <v>1</v>
      </c>
      <c r="C226" s="4">
        <f t="shared" si="114"/>
        <v>3</v>
      </c>
      <c r="D226" s="4">
        <v>3</v>
      </c>
      <c r="E226" s="4"/>
      <c r="F226" s="4" t="s">
        <v>65</v>
      </c>
      <c r="G226" s="4" t="s">
        <v>66</v>
      </c>
      <c r="H226" s="4" t="s">
        <v>62</v>
      </c>
      <c r="I226" s="4">
        <v>0.17288</v>
      </c>
      <c r="J226" s="4">
        <v>12654.07</v>
      </c>
      <c r="K226" s="4">
        <f t="shared" si="115"/>
        <v>2187.64</v>
      </c>
      <c r="L226" s="4">
        <v>12654.07</v>
      </c>
      <c r="M226" s="4">
        <f t="shared" si="116"/>
        <v>2187.64</v>
      </c>
      <c r="N226" s="4">
        <v>0</v>
      </c>
      <c r="O226" s="4">
        <f t="shared" si="117"/>
        <v>0</v>
      </c>
      <c r="P226" s="4">
        <v>1</v>
      </c>
      <c r="Q226" s="4">
        <v>4.16</v>
      </c>
      <c r="R226" s="4">
        <v>1</v>
      </c>
      <c r="S226" s="4">
        <v>1</v>
      </c>
      <c r="T226" s="4">
        <v>1</v>
      </c>
      <c r="U226" s="4">
        <v>4.16</v>
      </c>
      <c r="V226" s="4">
        <f>ROUND(L226*Q226,2)</f>
        <v>52640.93</v>
      </c>
      <c r="W226" s="4">
        <f t="shared" si="118"/>
        <v>9100.56</v>
      </c>
      <c r="X226" s="4">
        <v>0</v>
      </c>
      <c r="Y226" s="4">
        <f t="shared" si="119"/>
        <v>3</v>
      </c>
      <c r="Z226" s="4">
        <v>3</v>
      </c>
      <c r="AA226" s="4">
        <f t="shared" si="120"/>
        <v>0</v>
      </c>
      <c r="AB226" s="4">
        <f t="shared" si="121"/>
        <v>1</v>
      </c>
      <c r="AC226" s="4" t="s">
        <v>65</v>
      </c>
      <c r="AD226" s="4" t="s">
        <v>62</v>
      </c>
      <c r="AE226">
        <v>0</v>
      </c>
      <c r="AF226">
        <v>0</v>
      </c>
      <c r="AG226">
        <f t="shared" si="122"/>
        <v>0</v>
      </c>
    </row>
    <row r="227" spans="1:33" ht="12.75">
      <c r="A227" s="4">
        <v>17</v>
      </c>
      <c r="B227" s="4">
        <v>1</v>
      </c>
      <c r="C227" s="4">
        <f t="shared" si="114"/>
        <v>3</v>
      </c>
      <c r="D227" s="4">
        <v>3</v>
      </c>
      <c r="E227" s="4"/>
      <c r="F227" s="4" t="s">
        <v>67</v>
      </c>
      <c r="G227" s="4" t="s">
        <v>68</v>
      </c>
      <c r="H227" s="4" t="s">
        <v>38</v>
      </c>
      <c r="I227" s="4">
        <v>596.8</v>
      </c>
      <c r="J227" s="4">
        <v>1</v>
      </c>
      <c r="K227" s="4">
        <f t="shared" si="115"/>
        <v>596.8</v>
      </c>
      <c r="L227" s="4">
        <v>1</v>
      </c>
      <c r="M227" s="4">
        <f t="shared" si="116"/>
        <v>596.8</v>
      </c>
      <c r="N227" s="4">
        <v>0</v>
      </c>
      <c r="O227" s="4">
        <f t="shared" si="117"/>
        <v>0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f t="shared" si="118"/>
        <v>596.8</v>
      </c>
      <c r="X227" s="4">
        <v>0</v>
      </c>
      <c r="Y227" s="4">
        <f t="shared" si="119"/>
        <v>3</v>
      </c>
      <c r="Z227" s="4">
        <v>3</v>
      </c>
      <c r="AA227" s="4">
        <f t="shared" si="120"/>
        <v>0</v>
      </c>
      <c r="AB227" s="4">
        <f t="shared" si="121"/>
        <v>1</v>
      </c>
      <c r="AC227" s="4" t="s">
        <v>3</v>
      </c>
      <c r="AD227" s="4" t="s">
        <v>38</v>
      </c>
      <c r="AE227">
        <v>0</v>
      </c>
      <c r="AF227">
        <v>0</v>
      </c>
      <c r="AG227">
        <f t="shared" si="122"/>
        <v>0</v>
      </c>
    </row>
    <row r="228" spans="1:33" ht="12.75">
      <c r="A228" s="4">
        <v>17</v>
      </c>
      <c r="B228" s="4">
        <v>1</v>
      </c>
      <c r="C228" s="4">
        <f t="shared" si="114"/>
        <v>3</v>
      </c>
      <c r="D228" s="4">
        <v>3</v>
      </c>
      <c r="E228" s="4"/>
      <c r="F228" s="4" t="s">
        <v>176</v>
      </c>
      <c r="G228" s="4" t="s">
        <v>184</v>
      </c>
      <c r="H228" s="4" t="s">
        <v>41</v>
      </c>
      <c r="I228" s="4">
        <v>3</v>
      </c>
      <c r="J228" s="4">
        <v>0</v>
      </c>
      <c r="K228" s="4">
        <f t="shared" si="115"/>
        <v>0</v>
      </c>
      <c r="L228" s="4">
        <v>125920.08</v>
      </c>
      <c r="M228" s="4">
        <f t="shared" si="116"/>
        <v>377760.24</v>
      </c>
      <c r="N228" s="4">
        <v>0</v>
      </c>
      <c r="O228" s="4">
        <f t="shared" si="117"/>
        <v>0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125920.08</v>
      </c>
      <c r="W228" s="4">
        <f t="shared" si="118"/>
        <v>377760.24</v>
      </c>
      <c r="X228" s="4">
        <v>0</v>
      </c>
      <c r="Y228" s="4">
        <f t="shared" si="119"/>
        <v>3</v>
      </c>
      <c r="Z228" s="4">
        <v>3</v>
      </c>
      <c r="AA228" s="4">
        <f t="shared" si="120"/>
        <v>377760.24</v>
      </c>
      <c r="AB228" s="4">
        <f t="shared" si="121"/>
        <v>1</v>
      </c>
      <c r="AC228" s="4" t="s">
        <v>3</v>
      </c>
      <c r="AD228" s="4" t="s">
        <v>41</v>
      </c>
      <c r="AE228">
        <v>0</v>
      </c>
      <c r="AF228">
        <v>0</v>
      </c>
      <c r="AG228">
        <f t="shared" si="122"/>
        <v>0</v>
      </c>
    </row>
    <row r="229" spans="1:33" ht="12.75">
      <c r="A229" s="4">
        <v>17</v>
      </c>
      <c r="B229" s="4">
        <v>1</v>
      </c>
      <c r="C229" s="4">
        <f t="shared" si="114"/>
        <v>3</v>
      </c>
      <c r="D229" s="4">
        <v>3</v>
      </c>
      <c r="E229" s="4"/>
      <c r="F229" s="4" t="s">
        <v>176</v>
      </c>
      <c r="G229" s="4" t="s">
        <v>185</v>
      </c>
      <c r="H229" s="4" t="s">
        <v>41</v>
      </c>
      <c r="I229" s="4">
        <v>3</v>
      </c>
      <c r="J229" s="4">
        <v>0</v>
      </c>
      <c r="K229" s="4">
        <f t="shared" si="115"/>
        <v>0</v>
      </c>
      <c r="L229" s="4">
        <v>125920.08</v>
      </c>
      <c r="M229" s="4">
        <f t="shared" si="116"/>
        <v>377760.24</v>
      </c>
      <c r="N229" s="4">
        <v>0</v>
      </c>
      <c r="O229" s="4">
        <f t="shared" si="117"/>
        <v>0</v>
      </c>
      <c r="P229" s="4">
        <v>1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125920.08</v>
      </c>
      <c r="W229" s="4">
        <f t="shared" si="118"/>
        <v>377760.24</v>
      </c>
      <c r="X229" s="4">
        <v>0</v>
      </c>
      <c r="Y229" s="4">
        <f t="shared" si="119"/>
        <v>3</v>
      </c>
      <c r="Z229" s="4">
        <v>3</v>
      </c>
      <c r="AA229" s="4">
        <f t="shared" si="120"/>
        <v>377760.24</v>
      </c>
      <c r="AB229" s="4">
        <f t="shared" si="121"/>
        <v>1</v>
      </c>
      <c r="AC229" s="4" t="s">
        <v>3</v>
      </c>
      <c r="AD229" s="4" t="s">
        <v>41</v>
      </c>
      <c r="AE229">
        <v>0</v>
      </c>
      <c r="AF229">
        <v>0</v>
      </c>
      <c r="AG229">
        <f t="shared" si="122"/>
        <v>0</v>
      </c>
    </row>
    <row r="230" spans="1:33" ht="12.75">
      <c r="A230" s="4">
        <v>17</v>
      </c>
      <c r="B230" s="4">
        <v>1</v>
      </c>
      <c r="C230" s="4">
        <f t="shared" si="114"/>
        <v>3</v>
      </c>
      <c r="D230" s="4">
        <v>3</v>
      </c>
      <c r="E230" s="4"/>
      <c r="F230" s="4" t="s">
        <v>176</v>
      </c>
      <c r="G230" s="4" t="s">
        <v>186</v>
      </c>
      <c r="H230" s="4" t="s">
        <v>41</v>
      </c>
      <c r="I230" s="4">
        <v>2</v>
      </c>
      <c r="J230" s="4">
        <v>0</v>
      </c>
      <c r="K230" s="4">
        <f t="shared" si="115"/>
        <v>0</v>
      </c>
      <c r="L230" s="4">
        <v>125920.08</v>
      </c>
      <c r="M230" s="4">
        <f t="shared" si="116"/>
        <v>251840.16</v>
      </c>
      <c r="N230" s="4">
        <v>0</v>
      </c>
      <c r="O230" s="4">
        <f t="shared" si="117"/>
        <v>0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125920.08</v>
      </c>
      <c r="W230" s="4">
        <f t="shared" si="118"/>
        <v>251840.16</v>
      </c>
      <c r="X230" s="4">
        <v>0</v>
      </c>
      <c r="Y230" s="4">
        <f t="shared" si="119"/>
        <v>3</v>
      </c>
      <c r="Z230" s="4">
        <v>3</v>
      </c>
      <c r="AA230" s="4">
        <f t="shared" si="120"/>
        <v>251840.16</v>
      </c>
      <c r="AB230" s="4">
        <f t="shared" si="121"/>
        <v>1</v>
      </c>
      <c r="AC230" s="4" t="s">
        <v>3</v>
      </c>
      <c r="AD230" s="4" t="s">
        <v>41</v>
      </c>
      <c r="AE230">
        <v>0</v>
      </c>
      <c r="AF230">
        <v>0</v>
      </c>
      <c r="AG230">
        <f t="shared" si="122"/>
        <v>0</v>
      </c>
    </row>
    <row r="232" spans="1:88" ht="12.75">
      <c r="A232" s="1">
        <v>4</v>
      </c>
      <c r="B232" s="1">
        <v>1</v>
      </c>
      <c r="C232" s="1"/>
      <c r="D232" s="1"/>
      <c r="E232" s="1"/>
      <c r="F232" s="1" t="s">
        <v>187</v>
      </c>
      <c r="G232" s="1" t="s">
        <v>187</v>
      </c>
      <c r="H232" s="1" t="s">
        <v>3</v>
      </c>
      <c r="I232" s="1">
        <v>0</v>
      </c>
      <c r="J232" s="1"/>
      <c r="K232" s="1">
        <v>-1</v>
      </c>
      <c r="L232" s="1"/>
      <c r="M232" s="1"/>
      <c r="N232" s="1"/>
      <c r="O232" s="1"/>
      <c r="P232" s="1"/>
      <c r="Q232" s="1"/>
      <c r="R232" s="1"/>
      <c r="S232" s="1"/>
      <c r="T232" s="1"/>
      <c r="U232" s="1" t="s">
        <v>3</v>
      </c>
      <c r="V232" s="1">
        <v>0</v>
      </c>
      <c r="W232" s="1"/>
      <c r="X232" s="1"/>
      <c r="Y232" s="1"/>
      <c r="Z232" s="1"/>
      <c r="AA232" s="1"/>
      <c r="AB232" s="1" t="s">
        <v>3</v>
      </c>
      <c r="AC232" s="1" t="s">
        <v>3</v>
      </c>
      <c r="AD232" s="1" t="s">
        <v>3</v>
      </c>
      <c r="AE232" s="1" t="s">
        <v>3</v>
      </c>
      <c r="AF232" s="1" t="s">
        <v>3</v>
      </c>
      <c r="AG232" s="1" t="s">
        <v>3</v>
      </c>
      <c r="AH232" s="1"/>
      <c r="AI232" s="1"/>
      <c r="AJ232" s="1"/>
      <c r="AK232" s="1"/>
      <c r="AL232" s="1"/>
      <c r="AM232" s="1"/>
      <c r="AN232" s="1"/>
      <c r="AO232" s="1"/>
      <c r="AP232" s="1" t="s">
        <v>3</v>
      </c>
      <c r="AQ232" s="1" t="s">
        <v>3</v>
      </c>
      <c r="AR232" s="1" t="s">
        <v>3</v>
      </c>
      <c r="AS232" s="1"/>
      <c r="AT232" s="1"/>
      <c r="AU232" s="1"/>
      <c r="AV232" s="1"/>
      <c r="AW232" s="1"/>
      <c r="AX232" s="1"/>
      <c r="AY232" s="1"/>
      <c r="AZ232" s="1" t="s">
        <v>3</v>
      </c>
      <c r="BA232" s="1"/>
      <c r="BB232" s="1" t="s">
        <v>3</v>
      </c>
      <c r="BC232" s="1" t="s">
        <v>3</v>
      </c>
      <c r="BD232" s="1" t="s">
        <v>19</v>
      </c>
      <c r="BE232" s="1" t="s">
        <v>19</v>
      </c>
      <c r="BF232" s="1" t="s">
        <v>20</v>
      </c>
      <c r="BG232" s="1" t="s">
        <v>3</v>
      </c>
      <c r="BH232" s="1" t="s">
        <v>20</v>
      </c>
      <c r="BI232" s="1" t="s">
        <v>19</v>
      </c>
      <c r="BJ232" s="1" t="s">
        <v>3</v>
      </c>
      <c r="BK232" s="1" t="s">
        <v>3</v>
      </c>
      <c r="BL232" s="1" t="s">
        <v>3</v>
      </c>
      <c r="BM232" s="1" t="s">
        <v>3</v>
      </c>
      <c r="BN232" s="1" t="s">
        <v>19</v>
      </c>
      <c r="BO232" s="1" t="s">
        <v>21</v>
      </c>
      <c r="BP232" s="1" t="s">
        <v>22</v>
      </c>
      <c r="BQ232" s="1"/>
      <c r="BR232" s="1"/>
      <c r="BS232" s="1"/>
      <c r="BT232" s="1"/>
      <c r="BU232" s="1"/>
      <c r="BV232" s="1"/>
      <c r="BW232" s="1"/>
      <c r="BX232" s="1">
        <v>0</v>
      </c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>
        <v>0</v>
      </c>
    </row>
    <row r="234" spans="1:33" ht="12.75">
      <c r="A234" s="2">
        <v>17</v>
      </c>
      <c r="B234" s="2">
        <v>1</v>
      </c>
      <c r="C234" s="2">
        <f aca="true" t="shared" si="123" ref="C234:C254">D234*B234</f>
        <v>1</v>
      </c>
      <c r="D234" s="2">
        <v>1</v>
      </c>
      <c r="E234" s="2"/>
      <c r="F234" s="2" t="s">
        <v>24</v>
      </c>
      <c r="G234" s="2" t="s">
        <v>25</v>
      </c>
      <c r="H234" s="2" t="s">
        <v>26</v>
      </c>
      <c r="I234" s="2">
        <v>573.137</v>
      </c>
      <c r="J234" s="2">
        <v>0</v>
      </c>
      <c r="K234" s="2">
        <f aca="true" t="shared" si="124" ref="K234:K254">ROUND(J234*I234,2)</f>
        <v>0</v>
      </c>
      <c r="L234" s="2">
        <v>0</v>
      </c>
      <c r="M234" s="2">
        <f aca="true" t="shared" si="125" ref="M234:M254">ROUND(L234*I234,2)</f>
        <v>0</v>
      </c>
      <c r="N234" s="2">
        <v>0</v>
      </c>
      <c r="O234" s="2">
        <f aca="true" t="shared" si="126" ref="O234:O254">ROUND(N234*I234,2)</f>
        <v>0</v>
      </c>
      <c r="P234" s="2">
        <v>1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f>ROUND(L234*T234,2)</f>
        <v>0</v>
      </c>
      <c r="W234" s="2">
        <f aca="true" t="shared" si="127" ref="W234:W254">ROUND(V234*I234,2)</f>
        <v>0</v>
      </c>
      <c r="X234" s="2">
        <v>1</v>
      </c>
      <c r="Y234" s="2">
        <f aca="true" t="shared" si="128" ref="Y234:Y254">Z234*B234</f>
        <v>1</v>
      </c>
      <c r="Z234" s="2">
        <v>1</v>
      </c>
      <c r="AA234" s="2">
        <f aca="true" t="shared" si="129" ref="AA234:AA254">ROUND(M234-K234,2)</f>
        <v>0</v>
      </c>
      <c r="AB234" s="2">
        <f aca="true" t="shared" si="130" ref="AB234:AB254">ROUND(IF(J234=0,1,L234/J234),3)</f>
        <v>1</v>
      </c>
      <c r="AC234" s="2" t="s">
        <v>3</v>
      </c>
      <c r="AD234" s="2" t="s">
        <v>26</v>
      </c>
      <c r="AE234">
        <v>0</v>
      </c>
      <c r="AF234">
        <v>0</v>
      </c>
      <c r="AG234">
        <f aca="true" t="shared" si="131" ref="AG234:AG254">AF234*B234</f>
        <v>0</v>
      </c>
    </row>
    <row r="235" spans="1:33" ht="12.75">
      <c r="A235" s="3">
        <v>17</v>
      </c>
      <c r="B235" s="3">
        <v>1</v>
      </c>
      <c r="C235" s="3">
        <f t="shared" si="123"/>
        <v>2</v>
      </c>
      <c r="D235" s="3">
        <v>2</v>
      </c>
      <c r="E235" s="3"/>
      <c r="F235" s="3" t="s">
        <v>52</v>
      </c>
      <c r="G235" s="3" t="s">
        <v>53</v>
      </c>
      <c r="H235" s="3" t="s">
        <v>29</v>
      </c>
      <c r="I235" s="3">
        <v>13.38375</v>
      </c>
      <c r="J235" s="3">
        <v>43.4</v>
      </c>
      <c r="K235" s="3">
        <f t="shared" si="124"/>
        <v>580.85</v>
      </c>
      <c r="L235" s="3">
        <v>43.4</v>
      </c>
      <c r="M235" s="3">
        <f t="shared" si="125"/>
        <v>580.85</v>
      </c>
      <c r="N235" s="3">
        <v>0</v>
      </c>
      <c r="O235" s="3">
        <f t="shared" si="126"/>
        <v>0</v>
      </c>
      <c r="P235" s="3">
        <v>1</v>
      </c>
      <c r="Q235" s="3">
        <v>1</v>
      </c>
      <c r="R235" s="3">
        <v>6.04</v>
      </c>
      <c r="S235" s="3">
        <v>17.67</v>
      </c>
      <c r="T235" s="3">
        <v>1</v>
      </c>
      <c r="U235" s="3">
        <v>6.04</v>
      </c>
      <c r="V235" s="3">
        <f>ROUND(L235*R235,2)</f>
        <v>262.14</v>
      </c>
      <c r="W235" s="3">
        <f t="shared" si="127"/>
        <v>3508.42</v>
      </c>
      <c r="X235" s="3">
        <v>0</v>
      </c>
      <c r="Y235" s="3">
        <f t="shared" si="128"/>
        <v>2</v>
      </c>
      <c r="Z235" s="3">
        <v>2</v>
      </c>
      <c r="AA235" s="3">
        <f t="shared" si="129"/>
        <v>0</v>
      </c>
      <c r="AB235" s="3">
        <f t="shared" si="130"/>
        <v>1</v>
      </c>
      <c r="AC235" s="3" t="s">
        <v>52</v>
      </c>
      <c r="AD235" s="3" t="s">
        <v>29</v>
      </c>
      <c r="AE235">
        <v>0</v>
      </c>
      <c r="AF235">
        <v>0</v>
      </c>
      <c r="AG235">
        <f t="shared" si="131"/>
        <v>0</v>
      </c>
    </row>
    <row r="236" spans="1:33" ht="12.75">
      <c r="A236" s="3">
        <v>17</v>
      </c>
      <c r="B236" s="3">
        <v>1</v>
      </c>
      <c r="C236" s="3">
        <f t="shared" si="123"/>
        <v>2</v>
      </c>
      <c r="D236" s="3">
        <v>2</v>
      </c>
      <c r="E236" s="3"/>
      <c r="F236" s="3" t="s">
        <v>54</v>
      </c>
      <c r="G236" s="3" t="s">
        <v>55</v>
      </c>
      <c r="H236" s="3" t="s">
        <v>29</v>
      </c>
      <c r="I236" s="3">
        <v>87.34</v>
      </c>
      <c r="J236" s="3">
        <v>123.84</v>
      </c>
      <c r="K236" s="3">
        <f t="shared" si="124"/>
        <v>10816.19</v>
      </c>
      <c r="L236" s="3">
        <v>123.84</v>
      </c>
      <c r="M236" s="3">
        <f t="shared" si="125"/>
        <v>10816.19</v>
      </c>
      <c r="N236" s="3">
        <v>0</v>
      </c>
      <c r="O236" s="3">
        <f t="shared" si="126"/>
        <v>0</v>
      </c>
      <c r="P236" s="3">
        <v>1</v>
      </c>
      <c r="Q236" s="3">
        <v>1</v>
      </c>
      <c r="R236" s="3">
        <v>7.98</v>
      </c>
      <c r="S236" s="3">
        <v>17.67</v>
      </c>
      <c r="T236" s="3">
        <v>1</v>
      </c>
      <c r="U236" s="3">
        <v>7.98</v>
      </c>
      <c r="V236" s="3">
        <f>ROUND(L236*R236,2)</f>
        <v>988.24</v>
      </c>
      <c r="W236" s="3">
        <f t="shared" si="127"/>
        <v>86312.88</v>
      </c>
      <c r="X236" s="3">
        <v>0</v>
      </c>
      <c r="Y236" s="3">
        <f t="shared" si="128"/>
        <v>2</v>
      </c>
      <c r="Z236" s="3">
        <v>2</v>
      </c>
      <c r="AA236" s="3">
        <f t="shared" si="129"/>
        <v>0</v>
      </c>
      <c r="AB236" s="3">
        <f t="shared" si="130"/>
        <v>1</v>
      </c>
      <c r="AC236" s="3" t="s">
        <v>54</v>
      </c>
      <c r="AD236" s="3" t="s">
        <v>29</v>
      </c>
      <c r="AE236">
        <v>0</v>
      </c>
      <c r="AF236">
        <v>0</v>
      </c>
      <c r="AG236">
        <f t="shared" si="131"/>
        <v>0</v>
      </c>
    </row>
    <row r="237" spans="1:33" ht="12.75">
      <c r="A237" s="3">
        <v>17</v>
      </c>
      <c r="B237" s="3">
        <v>1</v>
      </c>
      <c r="C237" s="3">
        <f t="shared" si="123"/>
        <v>2</v>
      </c>
      <c r="D237" s="3">
        <v>2</v>
      </c>
      <c r="E237" s="3"/>
      <c r="F237" s="3" t="s">
        <v>58</v>
      </c>
      <c r="G237" s="3" t="s">
        <v>59</v>
      </c>
      <c r="H237" s="3" t="s">
        <v>29</v>
      </c>
      <c r="I237" s="3">
        <v>0.75</v>
      </c>
      <c r="J237" s="3">
        <v>70.27</v>
      </c>
      <c r="K237" s="3">
        <f t="shared" si="124"/>
        <v>52.7</v>
      </c>
      <c r="L237" s="3">
        <v>70.27</v>
      </c>
      <c r="M237" s="3">
        <f t="shared" si="125"/>
        <v>52.7</v>
      </c>
      <c r="N237" s="3">
        <v>0</v>
      </c>
      <c r="O237" s="3">
        <f t="shared" si="126"/>
        <v>0</v>
      </c>
      <c r="P237" s="3">
        <v>1</v>
      </c>
      <c r="Q237" s="3">
        <v>1</v>
      </c>
      <c r="R237" s="3">
        <v>6.45</v>
      </c>
      <c r="S237" s="3">
        <v>17.67</v>
      </c>
      <c r="T237" s="3">
        <v>1</v>
      </c>
      <c r="U237" s="3">
        <v>6.45</v>
      </c>
      <c r="V237" s="3">
        <f>ROUND(L237*R237,2)</f>
        <v>453.24</v>
      </c>
      <c r="W237" s="3">
        <f t="shared" si="127"/>
        <v>339.93</v>
      </c>
      <c r="X237" s="3">
        <v>0</v>
      </c>
      <c r="Y237" s="3">
        <f t="shared" si="128"/>
        <v>2</v>
      </c>
      <c r="Z237" s="3">
        <v>2</v>
      </c>
      <c r="AA237" s="3">
        <f t="shared" si="129"/>
        <v>0</v>
      </c>
      <c r="AB237" s="3">
        <f t="shared" si="130"/>
        <v>1</v>
      </c>
      <c r="AC237" s="3" t="s">
        <v>58</v>
      </c>
      <c r="AD237" s="3" t="s">
        <v>29</v>
      </c>
      <c r="AE237">
        <v>0</v>
      </c>
      <c r="AF237">
        <v>0</v>
      </c>
      <c r="AG237">
        <f t="shared" si="131"/>
        <v>0</v>
      </c>
    </row>
    <row r="238" spans="1:33" ht="12.75">
      <c r="A238" s="4">
        <v>17</v>
      </c>
      <c r="B238" s="4">
        <v>1</v>
      </c>
      <c r="C238" s="4">
        <f t="shared" si="123"/>
        <v>3</v>
      </c>
      <c r="D238" s="4">
        <v>3</v>
      </c>
      <c r="E238" s="4"/>
      <c r="F238" s="4" t="s">
        <v>60</v>
      </c>
      <c r="G238" s="4" t="s">
        <v>61</v>
      </c>
      <c r="H238" s="4" t="s">
        <v>62</v>
      </c>
      <c r="I238" s="4">
        <v>0.037624</v>
      </c>
      <c r="J238" s="4">
        <v>7191.81</v>
      </c>
      <c r="K238" s="4">
        <f t="shared" si="124"/>
        <v>270.58</v>
      </c>
      <c r="L238" s="4">
        <v>7191.81</v>
      </c>
      <c r="M238" s="4">
        <f t="shared" si="125"/>
        <v>270.58</v>
      </c>
      <c r="N238" s="4">
        <v>0</v>
      </c>
      <c r="O238" s="4">
        <f t="shared" si="126"/>
        <v>0</v>
      </c>
      <c r="P238" s="4">
        <v>1</v>
      </c>
      <c r="Q238" s="4">
        <v>11.25</v>
      </c>
      <c r="R238" s="4">
        <v>1</v>
      </c>
      <c r="S238" s="4">
        <v>1</v>
      </c>
      <c r="T238" s="4">
        <v>1</v>
      </c>
      <c r="U238" s="4">
        <v>11.25</v>
      </c>
      <c r="V238" s="4">
        <f>ROUND(L238*Q238,2)</f>
        <v>80907.86</v>
      </c>
      <c r="W238" s="4">
        <f t="shared" si="127"/>
        <v>3044.08</v>
      </c>
      <c r="X238" s="4">
        <v>0</v>
      </c>
      <c r="Y238" s="4">
        <f t="shared" si="128"/>
        <v>3</v>
      </c>
      <c r="Z238" s="4">
        <v>3</v>
      </c>
      <c r="AA238" s="4">
        <f t="shared" si="129"/>
        <v>0</v>
      </c>
      <c r="AB238" s="4">
        <f t="shared" si="130"/>
        <v>1</v>
      </c>
      <c r="AC238" s="4" t="s">
        <v>60</v>
      </c>
      <c r="AD238" s="4" t="s">
        <v>62</v>
      </c>
      <c r="AE238">
        <v>0</v>
      </c>
      <c r="AF238">
        <v>0</v>
      </c>
      <c r="AG238">
        <f t="shared" si="131"/>
        <v>0</v>
      </c>
    </row>
    <row r="239" spans="1:33" ht="12.75">
      <c r="A239" s="4">
        <v>17</v>
      </c>
      <c r="B239" s="4">
        <v>1</v>
      </c>
      <c r="C239" s="4">
        <f t="shared" si="123"/>
        <v>3</v>
      </c>
      <c r="D239" s="4">
        <v>3</v>
      </c>
      <c r="E239" s="4"/>
      <c r="F239" s="4" t="s">
        <v>63</v>
      </c>
      <c r="G239" s="4" t="s">
        <v>64</v>
      </c>
      <c r="H239" s="4" t="s">
        <v>62</v>
      </c>
      <c r="I239" s="4">
        <v>0.049173</v>
      </c>
      <c r="J239" s="4">
        <v>17876.91</v>
      </c>
      <c r="K239" s="4">
        <f t="shared" si="124"/>
        <v>879.06</v>
      </c>
      <c r="L239" s="4">
        <v>17876.91</v>
      </c>
      <c r="M239" s="4">
        <f t="shared" si="125"/>
        <v>879.06</v>
      </c>
      <c r="N239" s="4">
        <v>0</v>
      </c>
      <c r="O239" s="4">
        <f t="shared" si="126"/>
        <v>0</v>
      </c>
      <c r="P239" s="4">
        <v>1</v>
      </c>
      <c r="Q239" s="4">
        <v>4.38</v>
      </c>
      <c r="R239" s="4">
        <v>1</v>
      </c>
      <c r="S239" s="4">
        <v>1</v>
      </c>
      <c r="T239" s="4">
        <v>1</v>
      </c>
      <c r="U239" s="4">
        <v>4.38</v>
      </c>
      <c r="V239" s="4">
        <f>ROUND(L239*Q239,2)</f>
        <v>78300.87</v>
      </c>
      <c r="W239" s="4">
        <f t="shared" si="127"/>
        <v>3850.29</v>
      </c>
      <c r="X239" s="4">
        <v>0</v>
      </c>
      <c r="Y239" s="4">
        <f t="shared" si="128"/>
        <v>3</v>
      </c>
      <c r="Z239" s="4">
        <v>3</v>
      </c>
      <c r="AA239" s="4">
        <f t="shared" si="129"/>
        <v>0</v>
      </c>
      <c r="AB239" s="4">
        <f t="shared" si="130"/>
        <v>1</v>
      </c>
      <c r="AC239" s="4" t="s">
        <v>63</v>
      </c>
      <c r="AD239" s="4" t="s">
        <v>62</v>
      </c>
      <c r="AE239">
        <v>0</v>
      </c>
      <c r="AF239">
        <v>0</v>
      </c>
      <c r="AG239">
        <f t="shared" si="131"/>
        <v>0</v>
      </c>
    </row>
    <row r="240" spans="1:33" ht="12.75">
      <c r="A240" s="4">
        <v>17</v>
      </c>
      <c r="B240" s="4">
        <v>1</v>
      </c>
      <c r="C240" s="4">
        <f t="shared" si="123"/>
        <v>3</v>
      </c>
      <c r="D240" s="4">
        <v>3</v>
      </c>
      <c r="E240" s="4"/>
      <c r="F240" s="4" t="s">
        <v>65</v>
      </c>
      <c r="G240" s="4" t="s">
        <v>66</v>
      </c>
      <c r="H240" s="4" t="s">
        <v>62</v>
      </c>
      <c r="I240" s="4">
        <v>0.165535</v>
      </c>
      <c r="J240" s="4">
        <v>12654.07</v>
      </c>
      <c r="K240" s="4">
        <f t="shared" si="124"/>
        <v>2094.69</v>
      </c>
      <c r="L240" s="4">
        <v>12654.07</v>
      </c>
      <c r="M240" s="4">
        <f t="shared" si="125"/>
        <v>2094.69</v>
      </c>
      <c r="N240" s="4">
        <v>0</v>
      </c>
      <c r="O240" s="4">
        <f t="shared" si="126"/>
        <v>0</v>
      </c>
      <c r="P240" s="4">
        <v>1</v>
      </c>
      <c r="Q240" s="4">
        <v>4.16</v>
      </c>
      <c r="R240" s="4">
        <v>1</v>
      </c>
      <c r="S240" s="4">
        <v>1</v>
      </c>
      <c r="T240" s="4">
        <v>1</v>
      </c>
      <c r="U240" s="4">
        <v>4.16</v>
      </c>
      <c r="V240" s="4">
        <f>ROUND(L240*Q240,2)</f>
        <v>52640.93</v>
      </c>
      <c r="W240" s="4">
        <f t="shared" si="127"/>
        <v>8713.92</v>
      </c>
      <c r="X240" s="4">
        <v>0</v>
      </c>
      <c r="Y240" s="4">
        <f t="shared" si="128"/>
        <v>3</v>
      </c>
      <c r="Z240" s="4">
        <v>3</v>
      </c>
      <c r="AA240" s="4">
        <f t="shared" si="129"/>
        <v>0</v>
      </c>
      <c r="AB240" s="4">
        <f t="shared" si="130"/>
        <v>1</v>
      </c>
      <c r="AC240" s="4" t="s">
        <v>65</v>
      </c>
      <c r="AD240" s="4" t="s">
        <v>62</v>
      </c>
      <c r="AE240">
        <v>0</v>
      </c>
      <c r="AF240">
        <v>0</v>
      </c>
      <c r="AG240">
        <f t="shared" si="131"/>
        <v>0</v>
      </c>
    </row>
    <row r="241" spans="1:33" ht="12.75">
      <c r="A241" s="4">
        <v>17</v>
      </c>
      <c r="B241" s="4">
        <v>1</v>
      </c>
      <c r="C241" s="4">
        <f t="shared" si="123"/>
        <v>3</v>
      </c>
      <c r="D241" s="4">
        <v>3</v>
      </c>
      <c r="E241" s="4"/>
      <c r="F241" s="4" t="s">
        <v>67</v>
      </c>
      <c r="G241" s="4" t="s">
        <v>68</v>
      </c>
      <c r="H241" s="4" t="s">
        <v>38</v>
      </c>
      <c r="I241" s="4">
        <v>727.3</v>
      </c>
      <c r="J241" s="4">
        <v>1</v>
      </c>
      <c r="K241" s="4">
        <f t="shared" si="124"/>
        <v>727.3</v>
      </c>
      <c r="L241" s="4">
        <v>1</v>
      </c>
      <c r="M241" s="4">
        <f t="shared" si="125"/>
        <v>727.3</v>
      </c>
      <c r="N241" s="4">
        <v>0</v>
      </c>
      <c r="O241" s="4">
        <f t="shared" si="126"/>
        <v>0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f t="shared" si="127"/>
        <v>727.3</v>
      </c>
      <c r="X241" s="4">
        <v>0</v>
      </c>
      <c r="Y241" s="4">
        <f t="shared" si="128"/>
        <v>3</v>
      </c>
      <c r="Z241" s="4">
        <v>3</v>
      </c>
      <c r="AA241" s="4">
        <f t="shared" si="129"/>
        <v>0</v>
      </c>
      <c r="AB241" s="4">
        <f t="shared" si="130"/>
        <v>1</v>
      </c>
      <c r="AC241" s="4" t="s">
        <v>3</v>
      </c>
      <c r="AD241" s="4" t="s">
        <v>38</v>
      </c>
      <c r="AE241">
        <v>0</v>
      </c>
      <c r="AF241">
        <v>0</v>
      </c>
      <c r="AG241">
        <f t="shared" si="131"/>
        <v>0</v>
      </c>
    </row>
    <row r="242" spans="1:33" ht="12.75">
      <c r="A242" s="4">
        <v>17</v>
      </c>
      <c r="B242" s="4">
        <v>1</v>
      </c>
      <c r="C242" s="4">
        <f t="shared" si="123"/>
        <v>3</v>
      </c>
      <c r="D242" s="4">
        <v>3</v>
      </c>
      <c r="E242" s="4"/>
      <c r="F242" s="4" t="s">
        <v>176</v>
      </c>
      <c r="G242" s="4" t="s">
        <v>188</v>
      </c>
      <c r="H242" s="4" t="s">
        <v>41</v>
      </c>
      <c r="I242" s="4">
        <v>8</v>
      </c>
      <c r="J242" s="4">
        <v>0</v>
      </c>
      <c r="K242" s="4">
        <f t="shared" si="124"/>
        <v>0</v>
      </c>
      <c r="L242" s="4">
        <v>8019.29</v>
      </c>
      <c r="M242" s="4">
        <f t="shared" si="125"/>
        <v>64154.32</v>
      </c>
      <c r="N242" s="4">
        <v>0</v>
      </c>
      <c r="O242" s="4">
        <f t="shared" si="126"/>
        <v>0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8019.29</v>
      </c>
      <c r="W242" s="4">
        <f t="shared" si="127"/>
        <v>64154.32</v>
      </c>
      <c r="X242" s="4">
        <v>0</v>
      </c>
      <c r="Y242" s="4">
        <f t="shared" si="128"/>
        <v>3</v>
      </c>
      <c r="Z242" s="4">
        <v>3</v>
      </c>
      <c r="AA242" s="4">
        <f t="shared" si="129"/>
        <v>64154.32</v>
      </c>
      <c r="AB242" s="4">
        <f t="shared" si="130"/>
        <v>1</v>
      </c>
      <c r="AC242" s="4" t="s">
        <v>3</v>
      </c>
      <c r="AD242" s="4" t="s">
        <v>41</v>
      </c>
      <c r="AE242">
        <v>0</v>
      </c>
      <c r="AF242">
        <v>0</v>
      </c>
      <c r="AG242">
        <f t="shared" si="131"/>
        <v>0</v>
      </c>
    </row>
    <row r="243" spans="1:33" ht="12.75">
      <c r="A243" s="4">
        <v>17</v>
      </c>
      <c r="B243" s="4">
        <v>1</v>
      </c>
      <c r="C243" s="4">
        <f t="shared" si="123"/>
        <v>3</v>
      </c>
      <c r="D243" s="4">
        <v>3</v>
      </c>
      <c r="E243" s="4"/>
      <c r="F243" s="4" t="s">
        <v>176</v>
      </c>
      <c r="G243" s="4" t="s">
        <v>189</v>
      </c>
      <c r="H243" s="4" t="s">
        <v>41</v>
      </c>
      <c r="I243" s="4">
        <v>2</v>
      </c>
      <c r="J243" s="4">
        <v>0</v>
      </c>
      <c r="K243" s="4">
        <f t="shared" si="124"/>
        <v>0</v>
      </c>
      <c r="L243" s="4">
        <v>29408.03</v>
      </c>
      <c r="M243" s="4">
        <f t="shared" si="125"/>
        <v>58816.06</v>
      </c>
      <c r="N243" s="4">
        <v>0</v>
      </c>
      <c r="O243" s="4">
        <f t="shared" si="126"/>
        <v>0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29408.03</v>
      </c>
      <c r="W243" s="4">
        <f t="shared" si="127"/>
        <v>58816.06</v>
      </c>
      <c r="X243" s="4">
        <v>0</v>
      </c>
      <c r="Y243" s="4">
        <f t="shared" si="128"/>
        <v>3</v>
      </c>
      <c r="Z243" s="4">
        <v>3</v>
      </c>
      <c r="AA243" s="4">
        <f t="shared" si="129"/>
        <v>58816.06</v>
      </c>
      <c r="AB243" s="4">
        <f t="shared" si="130"/>
        <v>1</v>
      </c>
      <c r="AC243" s="4" t="s">
        <v>3</v>
      </c>
      <c r="AD243" s="4" t="s">
        <v>41</v>
      </c>
      <c r="AE243">
        <v>0</v>
      </c>
      <c r="AF243">
        <v>0</v>
      </c>
      <c r="AG243">
        <f t="shared" si="131"/>
        <v>0</v>
      </c>
    </row>
    <row r="244" spans="1:33" ht="12.75">
      <c r="A244" s="4">
        <v>17</v>
      </c>
      <c r="B244" s="4">
        <v>1</v>
      </c>
      <c r="C244" s="4">
        <f t="shared" si="123"/>
        <v>3</v>
      </c>
      <c r="D244" s="4">
        <v>3</v>
      </c>
      <c r="E244" s="4"/>
      <c r="F244" s="4" t="s">
        <v>176</v>
      </c>
      <c r="G244" s="4" t="s">
        <v>190</v>
      </c>
      <c r="H244" s="4" t="s">
        <v>41</v>
      </c>
      <c r="I244" s="4">
        <v>8</v>
      </c>
      <c r="J244" s="4">
        <v>0</v>
      </c>
      <c r="K244" s="4">
        <f t="shared" si="124"/>
        <v>0</v>
      </c>
      <c r="L244" s="4">
        <v>4230.97</v>
      </c>
      <c r="M244" s="4">
        <f t="shared" si="125"/>
        <v>33847.76</v>
      </c>
      <c r="N244" s="4">
        <v>0</v>
      </c>
      <c r="O244" s="4">
        <f t="shared" si="126"/>
        <v>0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4230.97</v>
      </c>
      <c r="W244" s="4">
        <f t="shared" si="127"/>
        <v>33847.76</v>
      </c>
      <c r="X244" s="4">
        <v>0</v>
      </c>
      <c r="Y244" s="4">
        <f t="shared" si="128"/>
        <v>3</v>
      </c>
      <c r="Z244" s="4">
        <v>3</v>
      </c>
      <c r="AA244" s="4">
        <f t="shared" si="129"/>
        <v>33847.76</v>
      </c>
      <c r="AB244" s="4">
        <f t="shared" si="130"/>
        <v>1</v>
      </c>
      <c r="AC244" s="4" t="s">
        <v>3</v>
      </c>
      <c r="AD244" s="4" t="s">
        <v>41</v>
      </c>
      <c r="AE244">
        <v>0</v>
      </c>
      <c r="AF244">
        <v>0</v>
      </c>
      <c r="AG244">
        <f t="shared" si="131"/>
        <v>0</v>
      </c>
    </row>
    <row r="245" spans="1:33" ht="12.75">
      <c r="A245" s="4">
        <v>17</v>
      </c>
      <c r="B245" s="4">
        <v>1</v>
      </c>
      <c r="C245" s="4">
        <f t="shared" si="123"/>
        <v>3</v>
      </c>
      <c r="D245" s="4">
        <v>3</v>
      </c>
      <c r="E245" s="4"/>
      <c r="F245" s="4" t="s">
        <v>176</v>
      </c>
      <c r="G245" s="4" t="s">
        <v>191</v>
      </c>
      <c r="H245" s="4" t="s">
        <v>41</v>
      </c>
      <c r="I245" s="4">
        <v>2</v>
      </c>
      <c r="J245" s="4">
        <v>0</v>
      </c>
      <c r="K245" s="4">
        <f t="shared" si="124"/>
        <v>0</v>
      </c>
      <c r="L245" s="4">
        <v>5484.29</v>
      </c>
      <c r="M245" s="4">
        <f t="shared" si="125"/>
        <v>10968.58</v>
      </c>
      <c r="N245" s="4">
        <v>0</v>
      </c>
      <c r="O245" s="4">
        <f t="shared" si="126"/>
        <v>0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5484.29</v>
      </c>
      <c r="W245" s="4">
        <f t="shared" si="127"/>
        <v>10968.58</v>
      </c>
      <c r="X245" s="4">
        <v>0</v>
      </c>
      <c r="Y245" s="4">
        <f t="shared" si="128"/>
        <v>3</v>
      </c>
      <c r="Z245" s="4">
        <v>3</v>
      </c>
      <c r="AA245" s="4">
        <f t="shared" si="129"/>
        <v>10968.58</v>
      </c>
      <c r="AB245" s="4">
        <f t="shared" si="130"/>
        <v>1</v>
      </c>
      <c r="AC245" s="4" t="s">
        <v>3</v>
      </c>
      <c r="AD245" s="4" t="s">
        <v>41</v>
      </c>
      <c r="AE245">
        <v>0</v>
      </c>
      <c r="AF245">
        <v>0</v>
      </c>
      <c r="AG245">
        <f t="shared" si="131"/>
        <v>0</v>
      </c>
    </row>
    <row r="246" spans="1:33" ht="12.75">
      <c r="A246" s="4">
        <v>17</v>
      </c>
      <c r="B246" s="4">
        <v>1</v>
      </c>
      <c r="C246" s="4">
        <f t="shared" si="123"/>
        <v>3</v>
      </c>
      <c r="D246" s="4">
        <v>3</v>
      </c>
      <c r="E246" s="4"/>
      <c r="F246" s="4" t="s">
        <v>176</v>
      </c>
      <c r="G246" s="4" t="s">
        <v>192</v>
      </c>
      <c r="H246" s="4" t="s">
        <v>41</v>
      </c>
      <c r="I246" s="4">
        <v>3</v>
      </c>
      <c r="J246" s="4">
        <v>0</v>
      </c>
      <c r="K246" s="4">
        <f t="shared" si="124"/>
        <v>0</v>
      </c>
      <c r="L246" s="4">
        <v>8047.04</v>
      </c>
      <c r="M246" s="4">
        <f t="shared" si="125"/>
        <v>24141.12</v>
      </c>
      <c r="N246" s="4">
        <v>0</v>
      </c>
      <c r="O246" s="4">
        <f t="shared" si="126"/>
        <v>0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8047.04</v>
      </c>
      <c r="W246" s="4">
        <f t="shared" si="127"/>
        <v>24141.12</v>
      </c>
      <c r="X246" s="4">
        <v>0</v>
      </c>
      <c r="Y246" s="4">
        <f t="shared" si="128"/>
        <v>3</v>
      </c>
      <c r="Z246" s="4">
        <v>3</v>
      </c>
      <c r="AA246" s="4">
        <f t="shared" si="129"/>
        <v>24141.12</v>
      </c>
      <c r="AB246" s="4">
        <f t="shared" si="130"/>
        <v>1</v>
      </c>
      <c r="AC246" s="4" t="s">
        <v>3</v>
      </c>
      <c r="AD246" s="4" t="s">
        <v>41</v>
      </c>
      <c r="AE246">
        <v>0</v>
      </c>
      <c r="AF246">
        <v>0</v>
      </c>
      <c r="AG246">
        <f t="shared" si="131"/>
        <v>0</v>
      </c>
    </row>
    <row r="247" spans="1:33" ht="12.75">
      <c r="A247" s="4">
        <v>17</v>
      </c>
      <c r="B247" s="4">
        <v>1</v>
      </c>
      <c r="C247" s="4">
        <f t="shared" si="123"/>
        <v>3</v>
      </c>
      <c r="D247" s="4">
        <v>3</v>
      </c>
      <c r="E247" s="4"/>
      <c r="F247" s="4" t="s">
        <v>176</v>
      </c>
      <c r="G247" s="4" t="s">
        <v>193</v>
      </c>
      <c r="H247" s="4" t="s">
        <v>41</v>
      </c>
      <c r="I247" s="4">
        <v>2</v>
      </c>
      <c r="J247" s="4">
        <v>0</v>
      </c>
      <c r="K247" s="4">
        <f t="shared" si="124"/>
        <v>0</v>
      </c>
      <c r="L247" s="4">
        <v>26604.65</v>
      </c>
      <c r="M247" s="4">
        <f t="shared" si="125"/>
        <v>53209.3</v>
      </c>
      <c r="N247" s="4">
        <v>0</v>
      </c>
      <c r="O247" s="4">
        <f t="shared" si="126"/>
        <v>0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26604.65</v>
      </c>
      <c r="W247" s="4">
        <f t="shared" si="127"/>
        <v>53209.3</v>
      </c>
      <c r="X247" s="4">
        <v>0</v>
      </c>
      <c r="Y247" s="4">
        <f t="shared" si="128"/>
        <v>3</v>
      </c>
      <c r="Z247" s="4">
        <v>3</v>
      </c>
      <c r="AA247" s="4">
        <f t="shared" si="129"/>
        <v>53209.3</v>
      </c>
      <c r="AB247" s="4">
        <f t="shared" si="130"/>
        <v>1</v>
      </c>
      <c r="AC247" s="4" t="s">
        <v>3</v>
      </c>
      <c r="AD247" s="4" t="s">
        <v>41</v>
      </c>
      <c r="AE247">
        <v>0</v>
      </c>
      <c r="AF247">
        <v>0</v>
      </c>
      <c r="AG247">
        <f t="shared" si="131"/>
        <v>0</v>
      </c>
    </row>
    <row r="248" spans="1:33" ht="12.75">
      <c r="A248" s="4">
        <v>17</v>
      </c>
      <c r="B248" s="4">
        <v>1</v>
      </c>
      <c r="C248" s="4">
        <f t="shared" si="123"/>
        <v>3</v>
      </c>
      <c r="D248" s="4">
        <v>3</v>
      </c>
      <c r="E248" s="4"/>
      <c r="F248" s="4" t="s">
        <v>176</v>
      </c>
      <c r="G248" s="4" t="s">
        <v>194</v>
      </c>
      <c r="H248" s="4" t="s">
        <v>41</v>
      </c>
      <c r="I248" s="4">
        <v>5</v>
      </c>
      <c r="J248" s="4">
        <v>0</v>
      </c>
      <c r="K248" s="4">
        <f t="shared" si="124"/>
        <v>0</v>
      </c>
      <c r="L248" s="4">
        <v>1244.71</v>
      </c>
      <c r="M248" s="4">
        <f t="shared" si="125"/>
        <v>6223.55</v>
      </c>
      <c r="N248" s="4">
        <v>0</v>
      </c>
      <c r="O248" s="4">
        <f t="shared" si="126"/>
        <v>0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1244.71</v>
      </c>
      <c r="W248" s="4">
        <f t="shared" si="127"/>
        <v>6223.55</v>
      </c>
      <c r="X248" s="4">
        <v>0</v>
      </c>
      <c r="Y248" s="4">
        <f t="shared" si="128"/>
        <v>3</v>
      </c>
      <c r="Z248" s="4">
        <v>3</v>
      </c>
      <c r="AA248" s="4">
        <f t="shared" si="129"/>
        <v>6223.55</v>
      </c>
      <c r="AB248" s="4">
        <f t="shared" si="130"/>
        <v>1</v>
      </c>
      <c r="AC248" s="4" t="s">
        <v>3</v>
      </c>
      <c r="AD248" s="4" t="s">
        <v>41</v>
      </c>
      <c r="AE248">
        <v>0</v>
      </c>
      <c r="AF248">
        <v>0</v>
      </c>
      <c r="AG248">
        <f t="shared" si="131"/>
        <v>0</v>
      </c>
    </row>
    <row r="249" spans="1:33" ht="12.75">
      <c r="A249" s="4">
        <v>17</v>
      </c>
      <c r="B249" s="4">
        <v>1</v>
      </c>
      <c r="C249" s="4">
        <f t="shared" si="123"/>
        <v>3</v>
      </c>
      <c r="D249" s="4">
        <v>3</v>
      </c>
      <c r="E249" s="4"/>
      <c r="F249" s="4" t="s">
        <v>176</v>
      </c>
      <c r="G249" s="4" t="s">
        <v>195</v>
      </c>
      <c r="H249" s="4" t="s">
        <v>41</v>
      </c>
      <c r="I249" s="4">
        <v>1</v>
      </c>
      <c r="J249" s="4">
        <v>0</v>
      </c>
      <c r="K249" s="4">
        <f t="shared" si="124"/>
        <v>0</v>
      </c>
      <c r="L249" s="4">
        <v>5484.29</v>
      </c>
      <c r="M249" s="4">
        <f t="shared" si="125"/>
        <v>5484.29</v>
      </c>
      <c r="N249" s="4">
        <v>0</v>
      </c>
      <c r="O249" s="4">
        <f t="shared" si="126"/>
        <v>0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5484.29</v>
      </c>
      <c r="W249" s="4">
        <f t="shared" si="127"/>
        <v>5484.29</v>
      </c>
      <c r="X249" s="4">
        <v>0</v>
      </c>
      <c r="Y249" s="4">
        <f t="shared" si="128"/>
        <v>3</v>
      </c>
      <c r="Z249" s="4">
        <v>3</v>
      </c>
      <c r="AA249" s="4">
        <f t="shared" si="129"/>
        <v>5484.29</v>
      </c>
      <c r="AB249" s="4">
        <f t="shared" si="130"/>
        <v>1</v>
      </c>
      <c r="AC249" s="4" t="s">
        <v>3</v>
      </c>
      <c r="AD249" s="4" t="s">
        <v>41</v>
      </c>
      <c r="AE249">
        <v>0</v>
      </c>
      <c r="AF249">
        <v>0</v>
      </c>
      <c r="AG249">
        <f t="shared" si="131"/>
        <v>0</v>
      </c>
    </row>
    <row r="250" spans="1:33" ht="12.75">
      <c r="A250" s="4">
        <v>17</v>
      </c>
      <c r="B250" s="4">
        <v>1</v>
      </c>
      <c r="C250" s="4">
        <f t="shared" si="123"/>
        <v>3</v>
      </c>
      <c r="D250" s="4">
        <v>3</v>
      </c>
      <c r="E250" s="4"/>
      <c r="F250" s="4" t="s">
        <v>176</v>
      </c>
      <c r="G250" s="4" t="s">
        <v>196</v>
      </c>
      <c r="H250" s="4" t="s">
        <v>41</v>
      </c>
      <c r="I250" s="4">
        <v>2</v>
      </c>
      <c r="J250" s="4">
        <v>0</v>
      </c>
      <c r="K250" s="4">
        <f t="shared" si="124"/>
        <v>0</v>
      </c>
      <c r="L250" s="4">
        <v>17358.99</v>
      </c>
      <c r="M250" s="4">
        <f t="shared" si="125"/>
        <v>34717.98</v>
      </c>
      <c r="N250" s="4">
        <v>0</v>
      </c>
      <c r="O250" s="4">
        <f t="shared" si="126"/>
        <v>0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17358.99</v>
      </c>
      <c r="W250" s="4">
        <f t="shared" si="127"/>
        <v>34717.98</v>
      </c>
      <c r="X250" s="4">
        <v>0</v>
      </c>
      <c r="Y250" s="4">
        <f t="shared" si="128"/>
        <v>3</v>
      </c>
      <c r="Z250" s="4">
        <v>3</v>
      </c>
      <c r="AA250" s="4">
        <f t="shared" si="129"/>
        <v>34717.98</v>
      </c>
      <c r="AB250" s="4">
        <f t="shared" si="130"/>
        <v>1</v>
      </c>
      <c r="AC250" s="4" t="s">
        <v>3</v>
      </c>
      <c r="AD250" s="4" t="s">
        <v>41</v>
      </c>
      <c r="AE250">
        <v>0</v>
      </c>
      <c r="AF250">
        <v>0</v>
      </c>
      <c r="AG250">
        <f t="shared" si="131"/>
        <v>0</v>
      </c>
    </row>
    <row r="251" spans="1:33" ht="12.75">
      <c r="A251" s="4">
        <v>17</v>
      </c>
      <c r="B251" s="4">
        <v>1</v>
      </c>
      <c r="C251" s="4">
        <f t="shared" si="123"/>
        <v>3</v>
      </c>
      <c r="D251" s="4">
        <v>3</v>
      </c>
      <c r="E251" s="4"/>
      <c r="F251" s="4" t="s">
        <v>176</v>
      </c>
      <c r="G251" s="4" t="s">
        <v>197</v>
      </c>
      <c r="H251" s="4" t="s">
        <v>41</v>
      </c>
      <c r="I251" s="4">
        <v>5</v>
      </c>
      <c r="J251" s="4">
        <v>0</v>
      </c>
      <c r="K251" s="4">
        <f t="shared" si="124"/>
        <v>0</v>
      </c>
      <c r="L251" s="4">
        <v>4922.6</v>
      </c>
      <c r="M251" s="4">
        <f t="shared" si="125"/>
        <v>24613</v>
      </c>
      <c r="N251" s="4">
        <v>0</v>
      </c>
      <c r="O251" s="4">
        <f t="shared" si="126"/>
        <v>0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4922.6</v>
      </c>
      <c r="W251" s="4">
        <f t="shared" si="127"/>
        <v>24613</v>
      </c>
      <c r="X251" s="4">
        <v>0</v>
      </c>
      <c r="Y251" s="4">
        <f t="shared" si="128"/>
        <v>3</v>
      </c>
      <c r="Z251" s="4">
        <v>3</v>
      </c>
      <c r="AA251" s="4">
        <f t="shared" si="129"/>
        <v>24613</v>
      </c>
      <c r="AB251" s="4">
        <f t="shared" si="130"/>
        <v>1</v>
      </c>
      <c r="AC251" s="4" t="s">
        <v>3</v>
      </c>
      <c r="AD251" s="4" t="s">
        <v>41</v>
      </c>
      <c r="AE251">
        <v>0</v>
      </c>
      <c r="AF251">
        <v>0</v>
      </c>
      <c r="AG251">
        <f t="shared" si="131"/>
        <v>0</v>
      </c>
    </row>
    <row r="252" spans="1:33" ht="12.75">
      <c r="A252" s="4">
        <v>17</v>
      </c>
      <c r="B252" s="4">
        <v>1</v>
      </c>
      <c r="C252" s="4">
        <f t="shared" si="123"/>
        <v>3</v>
      </c>
      <c r="D252" s="4">
        <v>3</v>
      </c>
      <c r="E252" s="4"/>
      <c r="F252" s="4" t="s">
        <v>176</v>
      </c>
      <c r="G252" s="4" t="s">
        <v>198</v>
      </c>
      <c r="H252" s="4" t="s">
        <v>41</v>
      </c>
      <c r="I252" s="4">
        <v>1</v>
      </c>
      <c r="J252" s="4">
        <v>0</v>
      </c>
      <c r="K252" s="4">
        <f t="shared" si="124"/>
        <v>0</v>
      </c>
      <c r="L252" s="4">
        <v>13302.33</v>
      </c>
      <c r="M252" s="4">
        <f t="shared" si="125"/>
        <v>13302.33</v>
      </c>
      <c r="N252" s="4">
        <v>0</v>
      </c>
      <c r="O252" s="4">
        <f t="shared" si="126"/>
        <v>0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13302.33</v>
      </c>
      <c r="W252" s="4">
        <f t="shared" si="127"/>
        <v>13302.33</v>
      </c>
      <c r="X252" s="4">
        <v>0</v>
      </c>
      <c r="Y252" s="4">
        <f t="shared" si="128"/>
        <v>3</v>
      </c>
      <c r="Z252" s="4">
        <v>3</v>
      </c>
      <c r="AA252" s="4">
        <f t="shared" si="129"/>
        <v>13302.33</v>
      </c>
      <c r="AB252" s="4">
        <f t="shared" si="130"/>
        <v>1</v>
      </c>
      <c r="AC252" s="4" t="s">
        <v>3</v>
      </c>
      <c r="AD252" s="4" t="s">
        <v>41</v>
      </c>
      <c r="AE252">
        <v>0</v>
      </c>
      <c r="AF252">
        <v>0</v>
      </c>
      <c r="AG252">
        <f t="shared" si="131"/>
        <v>0</v>
      </c>
    </row>
    <row r="253" spans="1:33" ht="12.75">
      <c r="A253" s="4">
        <v>17</v>
      </c>
      <c r="B253" s="4">
        <v>1</v>
      </c>
      <c r="C253" s="4">
        <f t="shared" si="123"/>
        <v>3</v>
      </c>
      <c r="D253" s="4">
        <v>3</v>
      </c>
      <c r="E253" s="4"/>
      <c r="F253" s="4" t="s">
        <v>176</v>
      </c>
      <c r="G253" s="4" t="s">
        <v>199</v>
      </c>
      <c r="H253" s="4" t="s">
        <v>41</v>
      </c>
      <c r="I253" s="4">
        <v>8</v>
      </c>
      <c r="J253" s="4">
        <v>0</v>
      </c>
      <c r="K253" s="4">
        <f t="shared" si="124"/>
        <v>0</v>
      </c>
      <c r="L253" s="4">
        <v>2469.77</v>
      </c>
      <c r="M253" s="4">
        <f t="shared" si="125"/>
        <v>19758.16</v>
      </c>
      <c r="N253" s="4">
        <v>0</v>
      </c>
      <c r="O253" s="4">
        <f t="shared" si="126"/>
        <v>0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2469.77</v>
      </c>
      <c r="W253" s="4">
        <f t="shared" si="127"/>
        <v>19758.16</v>
      </c>
      <c r="X253" s="4">
        <v>0</v>
      </c>
      <c r="Y253" s="4">
        <f t="shared" si="128"/>
        <v>3</v>
      </c>
      <c r="Z253" s="4">
        <v>3</v>
      </c>
      <c r="AA253" s="4">
        <f t="shared" si="129"/>
        <v>19758.16</v>
      </c>
      <c r="AB253" s="4">
        <f t="shared" si="130"/>
        <v>1</v>
      </c>
      <c r="AC253" s="4" t="s">
        <v>3</v>
      </c>
      <c r="AD253" s="4" t="s">
        <v>41</v>
      </c>
      <c r="AE253">
        <v>0</v>
      </c>
      <c r="AF253">
        <v>0</v>
      </c>
      <c r="AG253">
        <f t="shared" si="131"/>
        <v>0</v>
      </c>
    </row>
    <row r="254" spans="1:33" ht="12.75">
      <c r="A254" s="4">
        <v>17</v>
      </c>
      <c r="B254" s="4">
        <v>1</v>
      </c>
      <c r="C254" s="4">
        <f t="shared" si="123"/>
        <v>3</v>
      </c>
      <c r="D254" s="4">
        <v>3</v>
      </c>
      <c r="E254" s="4"/>
      <c r="F254" s="4" t="s">
        <v>176</v>
      </c>
      <c r="G254" s="4" t="s">
        <v>200</v>
      </c>
      <c r="H254" s="4" t="s">
        <v>41</v>
      </c>
      <c r="I254" s="4">
        <v>1</v>
      </c>
      <c r="J254" s="4">
        <v>0</v>
      </c>
      <c r="K254" s="4">
        <f t="shared" si="124"/>
        <v>0</v>
      </c>
      <c r="L254" s="4">
        <v>17358.99</v>
      </c>
      <c r="M254" s="4">
        <f t="shared" si="125"/>
        <v>17358.99</v>
      </c>
      <c r="N254" s="4">
        <v>0</v>
      </c>
      <c r="O254" s="4">
        <f t="shared" si="126"/>
        <v>0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17358.99</v>
      </c>
      <c r="W254" s="4">
        <f t="shared" si="127"/>
        <v>17358.99</v>
      </c>
      <c r="X254" s="4">
        <v>0</v>
      </c>
      <c r="Y254" s="4">
        <f t="shared" si="128"/>
        <v>3</v>
      </c>
      <c r="Z254" s="4">
        <v>3</v>
      </c>
      <c r="AA254" s="4">
        <f t="shared" si="129"/>
        <v>17358.99</v>
      </c>
      <c r="AB254" s="4">
        <f t="shared" si="130"/>
        <v>1</v>
      </c>
      <c r="AC254" s="4" t="s">
        <v>3</v>
      </c>
      <c r="AD254" s="4" t="s">
        <v>41</v>
      </c>
      <c r="AE254">
        <v>0</v>
      </c>
      <c r="AF254">
        <v>0</v>
      </c>
      <c r="AG254">
        <f t="shared" si="131"/>
        <v>0</v>
      </c>
    </row>
    <row r="256" spans="1:88" ht="12.75">
      <c r="A256" s="1">
        <v>4</v>
      </c>
      <c r="B256" s="1">
        <v>1</v>
      </c>
      <c r="C256" s="1"/>
      <c r="D256" s="1"/>
      <c r="E256" s="1"/>
      <c r="F256" s="1" t="s">
        <v>201</v>
      </c>
      <c r="G256" s="1" t="s">
        <v>201</v>
      </c>
      <c r="H256" s="1" t="s">
        <v>3</v>
      </c>
      <c r="I256" s="1">
        <v>0</v>
      </c>
      <c r="J256" s="1"/>
      <c r="K256" s="1">
        <v>-1</v>
      </c>
      <c r="L256" s="1"/>
      <c r="M256" s="1"/>
      <c r="N256" s="1"/>
      <c r="O256" s="1"/>
      <c r="P256" s="1"/>
      <c r="Q256" s="1"/>
      <c r="R256" s="1"/>
      <c r="S256" s="1"/>
      <c r="T256" s="1"/>
      <c r="U256" s="1" t="s">
        <v>3</v>
      </c>
      <c r="V256" s="1">
        <v>0</v>
      </c>
      <c r="W256" s="1"/>
      <c r="X256" s="1"/>
      <c r="Y256" s="1"/>
      <c r="Z256" s="1"/>
      <c r="AA256" s="1"/>
      <c r="AB256" s="1" t="s">
        <v>3</v>
      </c>
      <c r="AC256" s="1" t="s">
        <v>3</v>
      </c>
      <c r="AD256" s="1" t="s">
        <v>3</v>
      </c>
      <c r="AE256" s="1" t="s">
        <v>3</v>
      </c>
      <c r="AF256" s="1" t="s">
        <v>3</v>
      </c>
      <c r="AG256" s="1" t="s">
        <v>3</v>
      </c>
      <c r="AH256" s="1"/>
      <c r="AI256" s="1"/>
      <c r="AJ256" s="1"/>
      <c r="AK256" s="1"/>
      <c r="AL256" s="1"/>
      <c r="AM256" s="1"/>
      <c r="AN256" s="1"/>
      <c r="AO256" s="1"/>
      <c r="AP256" s="1" t="s">
        <v>3</v>
      </c>
      <c r="AQ256" s="1" t="s">
        <v>3</v>
      </c>
      <c r="AR256" s="1" t="s">
        <v>3</v>
      </c>
      <c r="AS256" s="1"/>
      <c r="AT256" s="1"/>
      <c r="AU256" s="1"/>
      <c r="AV256" s="1"/>
      <c r="AW256" s="1"/>
      <c r="AX256" s="1"/>
      <c r="AY256" s="1"/>
      <c r="AZ256" s="1" t="s">
        <v>3</v>
      </c>
      <c r="BA256" s="1"/>
      <c r="BB256" s="1" t="s">
        <v>3</v>
      </c>
      <c r="BC256" s="1" t="s">
        <v>3</v>
      </c>
      <c r="BD256" s="1" t="s">
        <v>19</v>
      </c>
      <c r="BE256" s="1" t="s">
        <v>19</v>
      </c>
      <c r="BF256" s="1" t="s">
        <v>20</v>
      </c>
      <c r="BG256" s="1" t="s">
        <v>3</v>
      </c>
      <c r="BH256" s="1" t="s">
        <v>20</v>
      </c>
      <c r="BI256" s="1" t="s">
        <v>19</v>
      </c>
      <c r="BJ256" s="1" t="s">
        <v>3</v>
      </c>
      <c r="BK256" s="1" t="s">
        <v>3</v>
      </c>
      <c r="BL256" s="1" t="s">
        <v>3</v>
      </c>
      <c r="BM256" s="1" t="s">
        <v>3</v>
      </c>
      <c r="BN256" s="1" t="s">
        <v>19</v>
      </c>
      <c r="BO256" s="1" t="s">
        <v>21</v>
      </c>
      <c r="BP256" s="1" t="s">
        <v>22</v>
      </c>
      <c r="BQ256" s="1"/>
      <c r="BR256" s="1"/>
      <c r="BS256" s="1"/>
      <c r="BT256" s="1"/>
      <c r="BU256" s="1"/>
      <c r="BV256" s="1"/>
      <c r="BW256" s="1"/>
      <c r="BX256" s="1">
        <v>0</v>
      </c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>
        <v>0</v>
      </c>
    </row>
    <row r="258" spans="1:33" ht="12.75">
      <c r="A258" s="2">
        <v>17</v>
      </c>
      <c r="B258" s="2">
        <v>1</v>
      </c>
      <c r="C258" s="2">
        <f aca="true" t="shared" si="132" ref="C258:C268">D258*B258</f>
        <v>1</v>
      </c>
      <c r="D258" s="2">
        <v>1</v>
      </c>
      <c r="E258" s="2"/>
      <c r="F258" s="2" t="s">
        <v>24</v>
      </c>
      <c r="G258" s="2" t="s">
        <v>25</v>
      </c>
      <c r="H258" s="2" t="s">
        <v>26</v>
      </c>
      <c r="I258" s="2">
        <v>31.487</v>
      </c>
      <c r="J258" s="2">
        <v>0</v>
      </c>
      <c r="K258" s="2">
        <f aca="true" t="shared" si="133" ref="K258:K268">ROUND(J258*I258,2)</f>
        <v>0</v>
      </c>
      <c r="L258" s="2">
        <v>0</v>
      </c>
      <c r="M258" s="2">
        <f aca="true" t="shared" si="134" ref="M258:M268">ROUND(L258*I258,2)</f>
        <v>0</v>
      </c>
      <c r="N258" s="2">
        <v>0</v>
      </c>
      <c r="O258" s="2">
        <f aca="true" t="shared" si="135" ref="O258:O268">ROUND(N258*I258,2)</f>
        <v>0</v>
      </c>
      <c r="P258" s="2">
        <v>1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V258" s="2">
        <f>ROUND(L258*T258,2)</f>
        <v>0</v>
      </c>
      <c r="W258" s="2">
        <f aca="true" t="shared" si="136" ref="W258:W268">ROUND(V258*I258,2)</f>
        <v>0</v>
      </c>
      <c r="X258" s="2">
        <v>1</v>
      </c>
      <c r="Y258" s="2">
        <f aca="true" t="shared" si="137" ref="Y258:Y268">Z258*B258</f>
        <v>1</v>
      </c>
      <c r="Z258" s="2">
        <v>1</v>
      </c>
      <c r="AA258" s="2">
        <f aca="true" t="shared" si="138" ref="AA258:AA268">ROUND(M258-K258,2)</f>
        <v>0</v>
      </c>
      <c r="AB258" s="2">
        <f aca="true" t="shared" si="139" ref="AB258:AB268">ROUND(IF(J258=0,1,L258/J258),3)</f>
        <v>1</v>
      </c>
      <c r="AC258" s="2" t="s">
        <v>3</v>
      </c>
      <c r="AD258" s="2" t="s">
        <v>26</v>
      </c>
      <c r="AE258">
        <v>0</v>
      </c>
      <c r="AF258">
        <v>0</v>
      </c>
      <c r="AG258">
        <f aca="true" t="shared" si="140" ref="AG258:AG268">AF258*B258</f>
        <v>0</v>
      </c>
    </row>
    <row r="259" spans="1:33" ht="12.75">
      <c r="A259" s="3">
        <v>17</v>
      </c>
      <c r="B259" s="3">
        <v>1</v>
      </c>
      <c r="C259" s="3">
        <f t="shared" si="132"/>
        <v>2</v>
      </c>
      <c r="D259" s="3">
        <v>2</v>
      </c>
      <c r="E259" s="3"/>
      <c r="F259" s="3" t="s">
        <v>52</v>
      </c>
      <c r="G259" s="3" t="s">
        <v>53</v>
      </c>
      <c r="H259" s="3" t="s">
        <v>29</v>
      </c>
      <c r="I259" s="3">
        <v>0.75</v>
      </c>
      <c r="J259" s="3">
        <v>43.4</v>
      </c>
      <c r="K259" s="3">
        <f t="shared" si="133"/>
        <v>32.55</v>
      </c>
      <c r="L259" s="3">
        <v>43.4</v>
      </c>
      <c r="M259" s="3">
        <f t="shared" si="134"/>
        <v>32.55</v>
      </c>
      <c r="N259" s="3">
        <v>0</v>
      </c>
      <c r="O259" s="3">
        <f t="shared" si="135"/>
        <v>0</v>
      </c>
      <c r="P259" s="3">
        <v>1</v>
      </c>
      <c r="Q259" s="3">
        <v>1</v>
      </c>
      <c r="R259" s="3">
        <v>6.04</v>
      </c>
      <c r="S259" s="3">
        <v>17.67</v>
      </c>
      <c r="T259" s="3">
        <v>1</v>
      </c>
      <c r="U259" s="3">
        <v>6.04</v>
      </c>
      <c r="V259" s="3">
        <f>ROUND(L259*R259,2)</f>
        <v>262.14</v>
      </c>
      <c r="W259" s="3">
        <f t="shared" si="136"/>
        <v>196.61</v>
      </c>
      <c r="X259" s="3">
        <v>0</v>
      </c>
      <c r="Y259" s="3">
        <f t="shared" si="137"/>
        <v>2</v>
      </c>
      <c r="Z259" s="3">
        <v>2</v>
      </c>
      <c r="AA259" s="3">
        <f t="shared" si="138"/>
        <v>0</v>
      </c>
      <c r="AB259" s="3">
        <f t="shared" si="139"/>
        <v>1</v>
      </c>
      <c r="AC259" s="3" t="s">
        <v>52</v>
      </c>
      <c r="AD259" s="3" t="s">
        <v>29</v>
      </c>
      <c r="AE259">
        <v>0</v>
      </c>
      <c r="AF259">
        <v>0</v>
      </c>
      <c r="AG259">
        <f t="shared" si="140"/>
        <v>0</v>
      </c>
    </row>
    <row r="260" spans="1:33" ht="12.75">
      <c r="A260" s="3">
        <v>17</v>
      </c>
      <c r="B260" s="3">
        <v>1</v>
      </c>
      <c r="C260" s="3">
        <f t="shared" si="132"/>
        <v>2</v>
      </c>
      <c r="D260" s="3">
        <v>2</v>
      </c>
      <c r="E260" s="3"/>
      <c r="F260" s="3" t="s">
        <v>54</v>
      </c>
      <c r="G260" s="3" t="s">
        <v>55</v>
      </c>
      <c r="H260" s="3" t="s">
        <v>29</v>
      </c>
      <c r="I260" s="3">
        <v>4.2</v>
      </c>
      <c r="J260" s="3">
        <v>123.84</v>
      </c>
      <c r="K260" s="3">
        <f t="shared" si="133"/>
        <v>520.13</v>
      </c>
      <c r="L260" s="3">
        <v>123.84</v>
      </c>
      <c r="M260" s="3">
        <f t="shared" si="134"/>
        <v>520.13</v>
      </c>
      <c r="N260" s="3">
        <v>0</v>
      </c>
      <c r="O260" s="3">
        <f t="shared" si="135"/>
        <v>0</v>
      </c>
      <c r="P260" s="3">
        <v>1</v>
      </c>
      <c r="Q260" s="3">
        <v>1</v>
      </c>
      <c r="R260" s="3">
        <v>7.98</v>
      </c>
      <c r="S260" s="3">
        <v>17.67</v>
      </c>
      <c r="T260" s="3">
        <v>1</v>
      </c>
      <c r="U260" s="3">
        <v>7.98</v>
      </c>
      <c r="V260" s="3">
        <f>ROUND(L260*R260,2)</f>
        <v>988.24</v>
      </c>
      <c r="W260" s="3">
        <f t="shared" si="136"/>
        <v>4150.61</v>
      </c>
      <c r="X260" s="3">
        <v>0</v>
      </c>
      <c r="Y260" s="3">
        <f t="shared" si="137"/>
        <v>2</v>
      </c>
      <c r="Z260" s="3">
        <v>2</v>
      </c>
      <c r="AA260" s="3">
        <f t="shared" si="138"/>
        <v>0</v>
      </c>
      <c r="AB260" s="3">
        <f t="shared" si="139"/>
        <v>1</v>
      </c>
      <c r="AC260" s="3" t="s">
        <v>54</v>
      </c>
      <c r="AD260" s="3" t="s">
        <v>29</v>
      </c>
      <c r="AE260">
        <v>0</v>
      </c>
      <c r="AF260">
        <v>0</v>
      </c>
      <c r="AG260">
        <f t="shared" si="140"/>
        <v>0</v>
      </c>
    </row>
    <row r="261" spans="1:33" ht="12.75">
      <c r="A261" s="3">
        <v>17</v>
      </c>
      <c r="B261" s="3">
        <v>1</v>
      </c>
      <c r="C261" s="3">
        <f t="shared" si="132"/>
        <v>2</v>
      </c>
      <c r="D261" s="3">
        <v>2</v>
      </c>
      <c r="E261" s="3"/>
      <c r="F261" s="3" t="s">
        <v>58</v>
      </c>
      <c r="G261" s="3" t="s">
        <v>59</v>
      </c>
      <c r="H261" s="3" t="s">
        <v>29</v>
      </c>
      <c r="I261" s="3">
        <v>0.1275</v>
      </c>
      <c r="J261" s="3">
        <v>70.27</v>
      </c>
      <c r="K261" s="3">
        <f t="shared" si="133"/>
        <v>8.96</v>
      </c>
      <c r="L261" s="3">
        <v>70.27</v>
      </c>
      <c r="M261" s="3">
        <f t="shared" si="134"/>
        <v>8.96</v>
      </c>
      <c r="N261" s="3">
        <v>0</v>
      </c>
      <c r="O261" s="3">
        <f t="shared" si="135"/>
        <v>0</v>
      </c>
      <c r="P261" s="3">
        <v>1</v>
      </c>
      <c r="Q261" s="3">
        <v>1</v>
      </c>
      <c r="R261" s="3">
        <v>6.45</v>
      </c>
      <c r="S261" s="3">
        <v>17.67</v>
      </c>
      <c r="T261" s="3">
        <v>1</v>
      </c>
      <c r="U261" s="3">
        <v>6.45</v>
      </c>
      <c r="V261" s="3">
        <f>ROUND(L261*R261,2)</f>
        <v>453.24</v>
      </c>
      <c r="W261" s="3">
        <f t="shared" si="136"/>
        <v>57.79</v>
      </c>
      <c r="X261" s="3">
        <v>0</v>
      </c>
      <c r="Y261" s="3">
        <f t="shared" si="137"/>
        <v>2</v>
      </c>
      <c r="Z261" s="3">
        <v>2</v>
      </c>
      <c r="AA261" s="3">
        <f t="shared" si="138"/>
        <v>0</v>
      </c>
      <c r="AB261" s="3">
        <f t="shared" si="139"/>
        <v>1</v>
      </c>
      <c r="AC261" s="3" t="s">
        <v>58</v>
      </c>
      <c r="AD261" s="3" t="s">
        <v>29</v>
      </c>
      <c r="AE261">
        <v>0</v>
      </c>
      <c r="AF261">
        <v>0</v>
      </c>
      <c r="AG261">
        <f t="shared" si="140"/>
        <v>0</v>
      </c>
    </row>
    <row r="262" spans="1:33" ht="12.75">
      <c r="A262" s="4">
        <v>17</v>
      </c>
      <c r="B262" s="4">
        <v>1</v>
      </c>
      <c r="C262" s="4">
        <f t="shared" si="132"/>
        <v>3</v>
      </c>
      <c r="D262" s="4">
        <v>3</v>
      </c>
      <c r="E262" s="4"/>
      <c r="F262" s="4" t="s">
        <v>60</v>
      </c>
      <c r="G262" s="4" t="s">
        <v>61</v>
      </c>
      <c r="H262" s="4" t="s">
        <v>62</v>
      </c>
      <c r="I262" s="4">
        <v>0.0008</v>
      </c>
      <c r="J262" s="4">
        <v>7191.81</v>
      </c>
      <c r="K262" s="4">
        <f t="shared" si="133"/>
        <v>5.75</v>
      </c>
      <c r="L262" s="4">
        <v>7191.81</v>
      </c>
      <c r="M262" s="4">
        <f t="shared" si="134"/>
        <v>5.75</v>
      </c>
      <c r="N262" s="4">
        <v>0</v>
      </c>
      <c r="O262" s="4">
        <f t="shared" si="135"/>
        <v>0</v>
      </c>
      <c r="P262" s="4">
        <v>1</v>
      </c>
      <c r="Q262" s="4">
        <v>11.25</v>
      </c>
      <c r="R262" s="4">
        <v>1</v>
      </c>
      <c r="S262" s="4">
        <v>1</v>
      </c>
      <c r="T262" s="4">
        <v>1</v>
      </c>
      <c r="U262" s="4">
        <v>11.25</v>
      </c>
      <c r="V262" s="4">
        <f>ROUND(L262*Q262,2)</f>
        <v>80907.86</v>
      </c>
      <c r="W262" s="4">
        <f t="shared" si="136"/>
        <v>64.73</v>
      </c>
      <c r="X262" s="4">
        <v>0</v>
      </c>
      <c r="Y262" s="4">
        <f t="shared" si="137"/>
        <v>3</v>
      </c>
      <c r="Z262" s="4">
        <v>3</v>
      </c>
      <c r="AA262" s="4">
        <f t="shared" si="138"/>
        <v>0</v>
      </c>
      <c r="AB262" s="4">
        <f t="shared" si="139"/>
        <v>1</v>
      </c>
      <c r="AC262" s="4" t="s">
        <v>60</v>
      </c>
      <c r="AD262" s="4" t="s">
        <v>62</v>
      </c>
      <c r="AE262">
        <v>0</v>
      </c>
      <c r="AF262">
        <v>0</v>
      </c>
      <c r="AG262">
        <f t="shared" si="140"/>
        <v>0</v>
      </c>
    </row>
    <row r="263" spans="1:33" ht="12.75">
      <c r="A263" s="4">
        <v>17</v>
      </c>
      <c r="B263" s="4">
        <v>1</v>
      </c>
      <c r="C263" s="4">
        <f t="shared" si="132"/>
        <v>3</v>
      </c>
      <c r="D263" s="4">
        <v>3</v>
      </c>
      <c r="E263" s="4"/>
      <c r="F263" s="4" t="s">
        <v>63</v>
      </c>
      <c r="G263" s="4" t="s">
        <v>64</v>
      </c>
      <c r="H263" s="4" t="s">
        <v>62</v>
      </c>
      <c r="I263" s="4">
        <v>0.0016</v>
      </c>
      <c r="J263" s="4">
        <v>17876.91</v>
      </c>
      <c r="K263" s="4">
        <f t="shared" si="133"/>
        <v>28.6</v>
      </c>
      <c r="L263" s="4">
        <v>17876.91</v>
      </c>
      <c r="M263" s="4">
        <f t="shared" si="134"/>
        <v>28.6</v>
      </c>
      <c r="N263" s="4">
        <v>0</v>
      </c>
      <c r="O263" s="4">
        <f t="shared" si="135"/>
        <v>0</v>
      </c>
      <c r="P263" s="4">
        <v>1</v>
      </c>
      <c r="Q263" s="4">
        <v>4.38</v>
      </c>
      <c r="R263" s="4">
        <v>1</v>
      </c>
      <c r="S263" s="4">
        <v>1</v>
      </c>
      <c r="T263" s="4">
        <v>1</v>
      </c>
      <c r="U263" s="4">
        <v>4.38</v>
      </c>
      <c r="V263" s="4">
        <f>ROUND(L263*Q263,2)</f>
        <v>78300.87</v>
      </c>
      <c r="W263" s="4">
        <f t="shared" si="136"/>
        <v>125.28</v>
      </c>
      <c r="X263" s="4">
        <v>0</v>
      </c>
      <c r="Y263" s="4">
        <f t="shared" si="137"/>
        <v>3</v>
      </c>
      <c r="Z263" s="4">
        <v>3</v>
      </c>
      <c r="AA263" s="4">
        <f t="shared" si="138"/>
        <v>0</v>
      </c>
      <c r="AB263" s="4">
        <f t="shared" si="139"/>
        <v>1</v>
      </c>
      <c r="AC263" s="4" t="s">
        <v>63</v>
      </c>
      <c r="AD263" s="4" t="s">
        <v>62</v>
      </c>
      <c r="AE263">
        <v>0</v>
      </c>
      <c r="AF263">
        <v>0</v>
      </c>
      <c r="AG263">
        <f t="shared" si="140"/>
        <v>0</v>
      </c>
    </row>
    <row r="264" spans="1:33" ht="12.75">
      <c r="A264" s="4">
        <v>17</v>
      </c>
      <c r="B264" s="4">
        <v>1</v>
      </c>
      <c r="C264" s="4">
        <f t="shared" si="132"/>
        <v>3</v>
      </c>
      <c r="D264" s="4">
        <v>3</v>
      </c>
      <c r="E264" s="4"/>
      <c r="F264" s="4" t="s">
        <v>65</v>
      </c>
      <c r="G264" s="4" t="s">
        <v>66</v>
      </c>
      <c r="H264" s="4" t="s">
        <v>62</v>
      </c>
      <c r="I264" s="4">
        <v>0.008</v>
      </c>
      <c r="J264" s="4">
        <v>12654.07</v>
      </c>
      <c r="K264" s="4">
        <f t="shared" si="133"/>
        <v>101.23</v>
      </c>
      <c r="L264" s="4">
        <v>12654.07</v>
      </c>
      <c r="M264" s="4">
        <f t="shared" si="134"/>
        <v>101.23</v>
      </c>
      <c r="N264" s="4">
        <v>0</v>
      </c>
      <c r="O264" s="4">
        <f t="shared" si="135"/>
        <v>0</v>
      </c>
      <c r="P264" s="4">
        <v>1</v>
      </c>
      <c r="Q264" s="4">
        <v>4.16</v>
      </c>
      <c r="R264" s="4">
        <v>1</v>
      </c>
      <c r="S264" s="4">
        <v>1</v>
      </c>
      <c r="T264" s="4">
        <v>1</v>
      </c>
      <c r="U264" s="4">
        <v>4.16</v>
      </c>
      <c r="V264" s="4">
        <f>ROUND(L264*Q264,2)</f>
        <v>52640.93</v>
      </c>
      <c r="W264" s="4">
        <f t="shared" si="136"/>
        <v>421.13</v>
      </c>
      <c r="X264" s="4">
        <v>0</v>
      </c>
      <c r="Y264" s="4">
        <f t="shared" si="137"/>
        <v>3</v>
      </c>
      <c r="Z264" s="4">
        <v>3</v>
      </c>
      <c r="AA264" s="4">
        <f t="shared" si="138"/>
        <v>0</v>
      </c>
      <c r="AB264" s="4">
        <f t="shared" si="139"/>
        <v>1</v>
      </c>
      <c r="AC264" s="4" t="s">
        <v>65</v>
      </c>
      <c r="AD264" s="4" t="s">
        <v>62</v>
      </c>
      <c r="AE264">
        <v>0</v>
      </c>
      <c r="AF264">
        <v>0</v>
      </c>
      <c r="AG264">
        <f t="shared" si="140"/>
        <v>0</v>
      </c>
    </row>
    <row r="265" spans="1:33" ht="12.75">
      <c r="A265" s="4">
        <v>17</v>
      </c>
      <c r="B265" s="4">
        <v>1</v>
      </c>
      <c r="C265" s="4">
        <f t="shared" si="132"/>
        <v>3</v>
      </c>
      <c r="D265" s="4">
        <v>3</v>
      </c>
      <c r="E265" s="4"/>
      <c r="F265" s="4" t="s">
        <v>67</v>
      </c>
      <c r="G265" s="4" t="s">
        <v>68</v>
      </c>
      <c r="H265" s="4" t="s">
        <v>38</v>
      </c>
      <c r="I265" s="4">
        <v>61.4</v>
      </c>
      <c r="J265" s="4">
        <v>1</v>
      </c>
      <c r="K265" s="4">
        <f t="shared" si="133"/>
        <v>61.4</v>
      </c>
      <c r="L265" s="4">
        <v>1</v>
      </c>
      <c r="M265" s="4">
        <f t="shared" si="134"/>
        <v>61.4</v>
      </c>
      <c r="N265" s="4">
        <v>0</v>
      </c>
      <c r="O265" s="4">
        <f t="shared" si="135"/>
        <v>0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f t="shared" si="136"/>
        <v>61.4</v>
      </c>
      <c r="X265" s="4">
        <v>0</v>
      </c>
      <c r="Y265" s="4">
        <f t="shared" si="137"/>
        <v>3</v>
      </c>
      <c r="Z265" s="4">
        <v>3</v>
      </c>
      <c r="AA265" s="4">
        <f t="shared" si="138"/>
        <v>0</v>
      </c>
      <c r="AB265" s="4">
        <f t="shared" si="139"/>
        <v>1</v>
      </c>
      <c r="AC265" s="4" t="s">
        <v>3</v>
      </c>
      <c r="AD265" s="4" t="s">
        <v>38</v>
      </c>
      <c r="AE265">
        <v>0</v>
      </c>
      <c r="AF265">
        <v>0</v>
      </c>
      <c r="AG265">
        <f t="shared" si="140"/>
        <v>0</v>
      </c>
    </row>
    <row r="266" spans="1:33" ht="12.75">
      <c r="A266" s="4">
        <v>17</v>
      </c>
      <c r="B266" s="4">
        <v>1</v>
      </c>
      <c r="C266" s="4">
        <f t="shared" si="132"/>
        <v>3</v>
      </c>
      <c r="D266" s="4">
        <v>3</v>
      </c>
      <c r="E266" s="4"/>
      <c r="F266" s="4" t="s">
        <v>176</v>
      </c>
      <c r="G266" s="4" t="s">
        <v>202</v>
      </c>
      <c r="H266" s="4" t="s">
        <v>41</v>
      </c>
      <c r="I266" s="4">
        <v>1</v>
      </c>
      <c r="J266" s="4">
        <v>0</v>
      </c>
      <c r="K266" s="4">
        <f t="shared" si="133"/>
        <v>0</v>
      </c>
      <c r="L266" s="4">
        <v>7031.29</v>
      </c>
      <c r="M266" s="4">
        <f t="shared" si="134"/>
        <v>7031.29</v>
      </c>
      <c r="N266" s="4">
        <v>0</v>
      </c>
      <c r="O266" s="4">
        <f t="shared" si="135"/>
        <v>0</v>
      </c>
      <c r="P266" s="4">
        <v>1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7031.29</v>
      </c>
      <c r="W266" s="4">
        <f t="shared" si="136"/>
        <v>7031.29</v>
      </c>
      <c r="X266" s="4">
        <v>0</v>
      </c>
      <c r="Y266" s="4">
        <f t="shared" si="137"/>
        <v>3</v>
      </c>
      <c r="Z266" s="4">
        <v>3</v>
      </c>
      <c r="AA266" s="4">
        <f t="shared" si="138"/>
        <v>7031.29</v>
      </c>
      <c r="AB266" s="4">
        <f t="shared" si="139"/>
        <v>1</v>
      </c>
      <c r="AC266" s="4" t="s">
        <v>3</v>
      </c>
      <c r="AD266" s="4" t="s">
        <v>41</v>
      </c>
      <c r="AE266">
        <v>0</v>
      </c>
      <c r="AF266">
        <v>0</v>
      </c>
      <c r="AG266">
        <f t="shared" si="140"/>
        <v>0</v>
      </c>
    </row>
    <row r="267" spans="1:33" ht="12.75">
      <c r="A267" s="4">
        <v>17</v>
      </c>
      <c r="B267" s="4">
        <v>1</v>
      </c>
      <c r="C267" s="4">
        <f t="shared" si="132"/>
        <v>3</v>
      </c>
      <c r="D267" s="4">
        <v>3</v>
      </c>
      <c r="E267" s="4"/>
      <c r="F267" s="4" t="s">
        <v>176</v>
      </c>
      <c r="G267" s="4" t="s">
        <v>194</v>
      </c>
      <c r="H267" s="4" t="s">
        <v>41</v>
      </c>
      <c r="I267" s="4">
        <v>2</v>
      </c>
      <c r="J267" s="4">
        <v>0</v>
      </c>
      <c r="K267" s="4">
        <f t="shared" si="133"/>
        <v>0</v>
      </c>
      <c r="L267" s="4">
        <v>1244.71</v>
      </c>
      <c r="M267" s="4">
        <f t="shared" si="134"/>
        <v>2489.42</v>
      </c>
      <c r="N267" s="4">
        <v>0</v>
      </c>
      <c r="O267" s="4">
        <f t="shared" si="135"/>
        <v>0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1244.71</v>
      </c>
      <c r="W267" s="4">
        <f t="shared" si="136"/>
        <v>2489.42</v>
      </c>
      <c r="X267" s="4">
        <v>0</v>
      </c>
      <c r="Y267" s="4">
        <f t="shared" si="137"/>
        <v>3</v>
      </c>
      <c r="Z267" s="4">
        <v>3</v>
      </c>
      <c r="AA267" s="4">
        <f t="shared" si="138"/>
        <v>2489.42</v>
      </c>
      <c r="AB267" s="4">
        <f t="shared" si="139"/>
        <v>1</v>
      </c>
      <c r="AC267" s="4" t="s">
        <v>3</v>
      </c>
      <c r="AD267" s="4" t="s">
        <v>41</v>
      </c>
      <c r="AE267">
        <v>0</v>
      </c>
      <c r="AF267">
        <v>0</v>
      </c>
      <c r="AG267">
        <f t="shared" si="140"/>
        <v>0</v>
      </c>
    </row>
    <row r="268" spans="1:33" ht="12.75">
      <c r="A268" s="4">
        <v>17</v>
      </c>
      <c r="B268" s="4">
        <v>1</v>
      </c>
      <c r="C268" s="4">
        <f t="shared" si="132"/>
        <v>3</v>
      </c>
      <c r="D268" s="4">
        <v>3</v>
      </c>
      <c r="E268" s="4"/>
      <c r="F268" s="4" t="s">
        <v>176</v>
      </c>
      <c r="G268" s="4" t="s">
        <v>203</v>
      </c>
      <c r="H268" s="4" t="s">
        <v>41</v>
      </c>
      <c r="I268" s="4">
        <v>1</v>
      </c>
      <c r="J268" s="4">
        <v>0</v>
      </c>
      <c r="K268" s="4">
        <f t="shared" si="133"/>
        <v>0</v>
      </c>
      <c r="L268" s="4">
        <v>6092.22</v>
      </c>
      <c r="M268" s="4">
        <f t="shared" si="134"/>
        <v>6092.22</v>
      </c>
      <c r="N268" s="4">
        <v>0</v>
      </c>
      <c r="O268" s="4">
        <f t="shared" si="135"/>
        <v>0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6092.22</v>
      </c>
      <c r="W268" s="4">
        <f t="shared" si="136"/>
        <v>6092.22</v>
      </c>
      <c r="X268" s="4">
        <v>0</v>
      </c>
      <c r="Y268" s="4">
        <f t="shared" si="137"/>
        <v>3</v>
      </c>
      <c r="Z268" s="4">
        <v>3</v>
      </c>
      <c r="AA268" s="4">
        <f t="shared" si="138"/>
        <v>6092.22</v>
      </c>
      <c r="AB268" s="4">
        <f t="shared" si="139"/>
        <v>1</v>
      </c>
      <c r="AC268" s="4" t="s">
        <v>3</v>
      </c>
      <c r="AD268" s="4" t="s">
        <v>41</v>
      </c>
      <c r="AE268">
        <v>0</v>
      </c>
      <c r="AF268">
        <v>0</v>
      </c>
      <c r="AG268">
        <f t="shared" si="140"/>
        <v>0</v>
      </c>
    </row>
    <row r="271" spans="1:8" ht="12.75">
      <c r="A271" s="5">
        <v>50</v>
      </c>
      <c r="B271" s="5">
        <f aca="true" t="shared" si="141" ref="B271:B284">IF(F271=0,0,1)</f>
        <v>0</v>
      </c>
      <c r="C271" s="5">
        <v>0</v>
      </c>
      <c r="D271" s="5">
        <v>-100</v>
      </c>
      <c r="E271" s="5"/>
      <c r="F271" s="5">
        <v>0</v>
      </c>
      <c r="G271" s="5" t="s">
        <v>204</v>
      </c>
      <c r="H271" s="5" t="s">
        <v>205</v>
      </c>
    </row>
    <row r="272" spans="1:8" ht="12.75">
      <c r="A272" s="5">
        <v>50</v>
      </c>
      <c r="B272" s="5">
        <f t="shared" si="141"/>
        <v>1</v>
      </c>
      <c r="C272" s="5">
        <v>0</v>
      </c>
      <c r="D272" s="5">
        <v>-102</v>
      </c>
      <c r="E272" s="5"/>
      <c r="F272" s="5">
        <v>267001.81999999995</v>
      </c>
      <c r="G272" s="5" t="s">
        <v>206</v>
      </c>
      <c r="H272" s="5" t="s">
        <v>207</v>
      </c>
    </row>
    <row r="273" spans="1:8" ht="12.75">
      <c r="A273" s="5">
        <v>50</v>
      </c>
      <c r="B273" s="5">
        <f t="shared" si="141"/>
        <v>1</v>
      </c>
      <c r="C273" s="5">
        <v>0</v>
      </c>
      <c r="D273" s="5">
        <v>-103</v>
      </c>
      <c r="E273" s="5"/>
      <c r="F273" s="5">
        <v>760709.83</v>
      </c>
      <c r="G273" s="5" t="s">
        <v>208</v>
      </c>
      <c r="H273" s="5" t="s">
        <v>209</v>
      </c>
    </row>
    <row r="274" spans="1:8" ht="12.75">
      <c r="A274" s="5">
        <v>50</v>
      </c>
      <c r="B274" s="5">
        <f t="shared" si="141"/>
        <v>0</v>
      </c>
      <c r="C274" s="5">
        <v>0</v>
      </c>
      <c r="D274" s="5">
        <v>-110</v>
      </c>
      <c r="E274" s="5"/>
      <c r="F274" s="5">
        <v>0</v>
      </c>
      <c r="G274" s="5" t="s">
        <v>210</v>
      </c>
      <c r="H274" s="5" t="s">
        <v>211</v>
      </c>
    </row>
    <row r="275" spans="1:8" ht="12.75">
      <c r="A275" s="5">
        <v>50</v>
      </c>
      <c r="B275" s="5">
        <f t="shared" si="141"/>
        <v>1</v>
      </c>
      <c r="C275" s="5">
        <v>0</v>
      </c>
      <c r="D275" s="5">
        <v>-112</v>
      </c>
      <c r="E275" s="5"/>
      <c r="F275" s="5">
        <v>267001.81999999995</v>
      </c>
      <c r="G275" s="5" t="s">
        <v>212</v>
      </c>
      <c r="H275" s="5" t="s">
        <v>213</v>
      </c>
    </row>
    <row r="276" spans="1:8" ht="12.75">
      <c r="A276" s="5">
        <v>50</v>
      </c>
      <c r="B276" s="5">
        <f t="shared" si="141"/>
        <v>1</v>
      </c>
      <c r="C276" s="5">
        <v>0</v>
      </c>
      <c r="D276" s="5">
        <v>-113</v>
      </c>
      <c r="E276" s="5"/>
      <c r="F276" s="5">
        <v>2249250.2600000007</v>
      </c>
      <c r="G276" s="5" t="s">
        <v>214</v>
      </c>
      <c r="H276" s="5" t="s">
        <v>215</v>
      </c>
    </row>
    <row r="277" spans="1:8" ht="12.75">
      <c r="A277" s="5">
        <v>50</v>
      </c>
      <c r="B277" s="5">
        <f t="shared" si="141"/>
        <v>0</v>
      </c>
      <c r="C277" s="5">
        <v>0</v>
      </c>
      <c r="D277" s="5">
        <v>-120</v>
      </c>
      <c r="E277" s="5"/>
      <c r="F277" s="5">
        <v>0</v>
      </c>
      <c r="G277" s="5" t="s">
        <v>216</v>
      </c>
      <c r="H277" s="5" t="s">
        <v>217</v>
      </c>
    </row>
    <row r="278" spans="1:8" ht="12.75">
      <c r="A278" s="5">
        <v>50</v>
      </c>
      <c r="B278" s="5">
        <f t="shared" si="141"/>
        <v>0</v>
      </c>
      <c r="C278" s="5">
        <v>0</v>
      </c>
      <c r="D278" s="5">
        <v>-122</v>
      </c>
      <c r="E278" s="5"/>
      <c r="F278" s="5">
        <v>0</v>
      </c>
      <c r="G278" s="5" t="s">
        <v>218</v>
      </c>
      <c r="H278" s="5" t="s">
        <v>219</v>
      </c>
    </row>
    <row r="279" spans="1:8" ht="12.75">
      <c r="A279" s="5">
        <v>50</v>
      </c>
      <c r="B279" s="5">
        <f t="shared" si="141"/>
        <v>0</v>
      </c>
      <c r="C279" s="5">
        <v>0</v>
      </c>
      <c r="D279" s="5">
        <v>-123</v>
      </c>
      <c r="E279" s="5"/>
      <c r="F279" s="5">
        <v>0</v>
      </c>
      <c r="G279" s="5" t="s">
        <v>220</v>
      </c>
      <c r="H279" s="5" t="s">
        <v>221</v>
      </c>
    </row>
    <row r="280" spans="1:8" ht="12.75">
      <c r="A280" s="5">
        <v>50</v>
      </c>
      <c r="B280" s="5">
        <f t="shared" si="141"/>
        <v>1</v>
      </c>
      <c r="C280" s="5">
        <v>0</v>
      </c>
      <c r="D280" s="5">
        <v>-152</v>
      </c>
      <c r="E280" s="5"/>
      <c r="F280" s="5">
        <v>875553.6099999998</v>
      </c>
      <c r="G280" s="5" t="s">
        <v>222</v>
      </c>
      <c r="H280" s="5" t="s">
        <v>223</v>
      </c>
    </row>
    <row r="281" spans="1:8" ht="12.75">
      <c r="A281" s="5">
        <v>50</v>
      </c>
      <c r="B281" s="5">
        <f t="shared" si="141"/>
        <v>1</v>
      </c>
      <c r="C281" s="5">
        <v>0</v>
      </c>
      <c r="D281" s="5">
        <v>-153</v>
      </c>
      <c r="E281" s="5"/>
      <c r="F281" s="5">
        <v>4963710.450000001</v>
      </c>
      <c r="G281" s="5" t="s">
        <v>224</v>
      </c>
      <c r="H281" s="5" t="s">
        <v>225</v>
      </c>
    </row>
    <row r="282" spans="1:8" ht="12.75">
      <c r="A282" s="5">
        <v>50</v>
      </c>
      <c r="B282" s="5">
        <f t="shared" si="141"/>
        <v>0</v>
      </c>
      <c r="C282" s="5">
        <v>0</v>
      </c>
      <c r="D282" s="5">
        <v>-180</v>
      </c>
      <c r="E282" s="5"/>
      <c r="F282" s="5">
        <v>0</v>
      </c>
      <c r="G282" s="5" t="s">
        <v>226</v>
      </c>
      <c r="H282" s="5" t="s">
        <v>227</v>
      </c>
    </row>
    <row r="283" spans="1:8" ht="12.75">
      <c r="A283" s="5">
        <v>50</v>
      </c>
      <c r="B283" s="5">
        <f t="shared" si="141"/>
        <v>0</v>
      </c>
      <c r="C283" s="5">
        <v>0</v>
      </c>
      <c r="D283" s="5">
        <v>-182</v>
      </c>
      <c r="E283" s="5"/>
      <c r="F283" s="5">
        <v>0</v>
      </c>
      <c r="G283" s="5" t="s">
        <v>228</v>
      </c>
      <c r="H283" s="5" t="s">
        <v>229</v>
      </c>
    </row>
    <row r="284" spans="1:8" ht="12.75">
      <c r="A284" s="5">
        <v>50</v>
      </c>
      <c r="B284" s="5">
        <f t="shared" si="141"/>
        <v>1</v>
      </c>
      <c r="C284" s="5">
        <v>0</v>
      </c>
      <c r="D284" s="5">
        <v>-183</v>
      </c>
      <c r="E284" s="5"/>
      <c r="F284" s="5">
        <v>1488540.43</v>
      </c>
      <c r="G284" s="5" t="s">
        <v>230</v>
      </c>
      <c r="H284" s="5" t="s">
        <v>231</v>
      </c>
    </row>
    <row r="285" spans="1:8" ht="12.75">
      <c r="A285" s="5"/>
      <c r="B285" s="5"/>
      <c r="C285" s="5"/>
      <c r="D285" s="5"/>
      <c r="E285" s="5"/>
      <c r="F285" s="5"/>
      <c r="G285" s="5"/>
      <c r="H285" s="5"/>
    </row>
    <row r="286" spans="1:8" ht="12.75">
      <c r="A286" s="5"/>
      <c r="B286" s="5"/>
      <c r="C286" s="5"/>
      <c r="D286" s="5"/>
      <c r="E286" s="5"/>
      <c r="F286" s="5"/>
      <c r="G286" s="5"/>
      <c r="H286" s="5"/>
    </row>
    <row r="287" spans="1:8" ht="12.75">
      <c r="A287" s="5"/>
      <c r="B287" s="5"/>
      <c r="C287" s="5"/>
      <c r="D287" s="5"/>
      <c r="E287" s="5"/>
      <c r="F287" s="5"/>
      <c r="G287" s="5"/>
      <c r="H287" s="5"/>
    </row>
    <row r="288" spans="1:8" ht="12.75">
      <c r="A288" s="5"/>
      <c r="B288" s="5"/>
      <c r="C288" s="5"/>
      <c r="D288" s="5"/>
      <c r="E288" s="5"/>
      <c r="F288" s="5"/>
      <c r="G288" s="5"/>
      <c r="H288" s="5"/>
    </row>
    <row r="289" spans="1:8" ht="12.75">
      <c r="A289" s="5"/>
      <c r="B289" s="5"/>
      <c r="C289" s="5"/>
      <c r="D289" s="5"/>
      <c r="E289" s="5"/>
      <c r="F289" s="5"/>
      <c r="G289" s="5"/>
      <c r="H289" s="5"/>
    </row>
    <row r="290" spans="1:8" ht="12.75">
      <c r="A290" s="5"/>
      <c r="B290" s="5"/>
      <c r="C290" s="5"/>
      <c r="D290" s="5"/>
      <c r="E290" s="5"/>
      <c r="F290" s="5"/>
      <c r="G290" s="5"/>
      <c r="H290" s="5"/>
    </row>
    <row r="291" spans="1:8" ht="12.75">
      <c r="A291" s="5"/>
      <c r="B291" s="5"/>
      <c r="C291" s="5"/>
      <c r="D291" s="5"/>
      <c r="E291" s="5"/>
      <c r="F291" s="5"/>
      <c r="G291" s="5"/>
      <c r="H291" s="5"/>
    </row>
    <row r="292" spans="1:8" ht="12.75">
      <c r="A292" s="5"/>
      <c r="B292" s="5"/>
      <c r="C292" s="5"/>
      <c r="D292" s="5"/>
      <c r="E292" s="5"/>
      <c r="F292" s="5"/>
      <c r="G292" s="5"/>
      <c r="H292" s="5"/>
    </row>
    <row r="293" spans="1:8" ht="12.75">
      <c r="A293" s="5"/>
      <c r="B293" s="5"/>
      <c r="C293" s="5"/>
      <c r="D293" s="5"/>
      <c r="E293" s="5"/>
      <c r="F293" s="5"/>
      <c r="G293" s="5"/>
      <c r="H293" s="5"/>
    </row>
    <row r="294" spans="1:8" ht="12.75">
      <c r="A294" s="5"/>
      <c r="B294" s="5"/>
      <c r="C294" s="5"/>
      <c r="D294" s="5"/>
      <c r="E294" s="5"/>
      <c r="F294" s="5"/>
      <c r="G294" s="5"/>
      <c r="H294" s="5"/>
    </row>
    <row r="295" spans="1:8" ht="12.75">
      <c r="A295" s="5"/>
      <c r="B295" s="5"/>
      <c r="C295" s="5"/>
      <c r="D295" s="5"/>
      <c r="E295" s="5"/>
      <c r="F295" s="5"/>
      <c r="G295" s="5"/>
      <c r="H295" s="5"/>
    </row>
    <row r="296" spans="1:8" ht="12.75">
      <c r="A296" s="5"/>
      <c r="B296" s="5"/>
      <c r="C296" s="5"/>
      <c r="D296" s="5"/>
      <c r="E296" s="5"/>
      <c r="F296" s="5"/>
      <c r="G296" s="5"/>
      <c r="H296" s="5"/>
    </row>
    <row r="297" spans="1:8" ht="12.75">
      <c r="A297" s="5"/>
      <c r="B297" s="5"/>
      <c r="C297" s="5"/>
      <c r="D297" s="5"/>
      <c r="E297" s="5"/>
      <c r="F297" s="5"/>
      <c r="G297" s="5"/>
      <c r="H297" s="5"/>
    </row>
    <row r="298" spans="1:8" ht="12.75">
      <c r="A298" s="5"/>
      <c r="B298" s="5"/>
      <c r="C298" s="5"/>
      <c r="D298" s="5"/>
      <c r="E298" s="5"/>
      <c r="F298" s="5"/>
      <c r="G298" s="5"/>
      <c r="H298" s="5"/>
    </row>
    <row r="299" spans="1:8" ht="12.75">
      <c r="A299" s="5"/>
      <c r="B299" s="5"/>
      <c r="C299" s="5"/>
      <c r="D299" s="5"/>
      <c r="E299" s="5"/>
      <c r="F299" s="5"/>
      <c r="G299" s="5"/>
      <c r="H299" s="5"/>
    </row>
    <row r="300" spans="1:8" ht="12.75">
      <c r="A300" s="5"/>
      <c r="B300" s="5"/>
      <c r="C300" s="5"/>
      <c r="D300" s="5"/>
      <c r="E300" s="5"/>
      <c r="F300" s="5"/>
      <c r="G300" s="5"/>
      <c r="H300" s="5"/>
    </row>
    <row r="301" spans="1:8" ht="12.75">
      <c r="A301" s="5"/>
      <c r="B301" s="5"/>
      <c r="C301" s="5"/>
      <c r="D301" s="5"/>
      <c r="E301" s="5"/>
      <c r="F301" s="5"/>
      <c r="G301" s="5"/>
      <c r="H301" s="5"/>
    </row>
    <row r="302" spans="1:5" ht="12.75">
      <c r="A302">
        <v>65</v>
      </c>
      <c r="C302">
        <v>1</v>
      </c>
      <c r="D302">
        <v>0</v>
      </c>
      <c r="E302">
        <v>30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2018-11-07T06:29:20Z</cp:lastPrinted>
  <dcterms:created xsi:type="dcterms:W3CDTF">2018-11-30T08:53:29Z</dcterms:created>
  <dcterms:modified xsi:type="dcterms:W3CDTF">2018-11-30T08:53:29Z</dcterms:modified>
  <cp:category/>
  <cp:version/>
  <cp:contentType/>
  <cp:contentStatus/>
</cp:coreProperties>
</file>