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00" activeTab="2"/>
  </bookViews>
  <sheets>
    <sheet name="запросы минск" sheetId="1" r:id="rId3"/>
    <sheet name="запросы минская обл" sheetId="2" r:id="rId4"/>
    <sheet name="остальная беларусь" sheetId="3" r:id="rId5"/>
    <sheet name="расчет окупаемости" sheetId="4" r:id="rId6"/>
    <sheet name="расчет по дням" sheetId="5" r:id="rId7"/>
    <sheet name="расчеты" sheetId="6" r:id="rId8"/>
  </sheets>
  <definedNames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<sst xmlns="http://schemas.openxmlformats.org/spreadsheetml/2006/main" count="362" uniqueCount="241">
  <si>
    <t>антикафе</t>
  </si>
  <si>
    <t>антикафе комнаты</t>
  </si>
  <si>
    <t>антикафе минск</t>
  </si>
  <si>
    <t>антикафе плойка</t>
  </si>
  <si>
    <t>аренда кинокомнаты минск</t>
  </si>
  <si>
    <t>кинокомната</t>
  </si>
  <si>
    <t>кинокомната +на мележа</t>
  </si>
  <si>
    <t>кинокомната гранж</t>
  </si>
  <si>
    <t>кинокомната гранж минск</t>
  </si>
  <si>
    <t>кинокомната мележа 1</t>
  </si>
  <si>
    <t>кинокомната минск</t>
  </si>
  <si>
    <t>кинокомната минск адреса</t>
  </si>
  <si>
    <t>кинокомната минск кувалда</t>
  </si>
  <si>
    <t>кинокомната минск мележа</t>
  </si>
  <si>
    <t>кинокомната минск мележа 1</t>
  </si>
  <si>
    <t>кинокомната минск цены</t>
  </si>
  <si>
    <t>кинокомната минск цены мележа</t>
  </si>
  <si>
    <t>кинокомната минск цены мележа 1</t>
  </si>
  <si>
    <t>кинокомната сливки</t>
  </si>
  <si>
    <t>кинокомната цены</t>
  </si>
  <si>
    <t>кинокомнаты +в минске +в центре</t>
  </si>
  <si>
    <t>плойка кинокомната</t>
  </si>
  <si>
    <t>плойка минск кинокомната</t>
  </si>
  <si>
    <t>снять кинокомнату минск</t>
  </si>
  <si>
    <t>тематическая комната +для дня рождения</t>
  </si>
  <si>
    <t>тематические комнаты</t>
  </si>
  <si>
    <t>запрос</t>
  </si>
  <si>
    <t>частота</t>
  </si>
  <si>
    <t>антикафе 7</t>
  </si>
  <si>
    <t>антикафе 7 комнат</t>
  </si>
  <si>
    <t>кинокомната мележа</t>
  </si>
  <si>
    <t>кинокомната онлайн</t>
  </si>
  <si>
    <t>запросы</t>
  </si>
  <si>
    <t>кинокомната +в бресте</t>
  </si>
  <si>
    <t>кинокомната барановичи</t>
  </si>
  <si>
    <t>кинокомната гомель</t>
  </si>
  <si>
    <t>антикафе +на карте</t>
  </si>
  <si>
    <t>антикафе 2021</t>
  </si>
  <si>
    <t>антикафе 7 комнат +в витебске</t>
  </si>
  <si>
    <t>антикафе адреса</t>
  </si>
  <si>
    <t>антикафе бобруйск</t>
  </si>
  <si>
    <t>антикафе брест</t>
  </si>
  <si>
    <t>антикафе витебск</t>
  </si>
  <si>
    <t>антикафе гараж</t>
  </si>
  <si>
    <t>антикафе гараж калинковичи</t>
  </si>
  <si>
    <t>антикафе гомель</t>
  </si>
  <si>
    <t>антикафе гродно</t>
  </si>
  <si>
    <t>антикафе игры</t>
  </si>
  <si>
    <t>антикафе квартира</t>
  </si>
  <si>
    <t>антикафе квартира 15</t>
  </si>
  <si>
    <t>антикафе квартира 15 мозырь адрес</t>
  </si>
  <si>
    <t>антикафе место</t>
  </si>
  <si>
    <t>антикафе мозырь</t>
  </si>
  <si>
    <t>антикафе мозырь адрес</t>
  </si>
  <si>
    <t>антикафе мозырь квартира 15</t>
  </si>
  <si>
    <t>антикафе три кота</t>
  </si>
  <si>
    <t>антикафе три кота гомель</t>
  </si>
  <si>
    <t>антикафе цены</t>
  </si>
  <si>
    <t>лучшие антикафе</t>
  </si>
  <si>
    <t>хорошее место антикафе</t>
  </si>
  <si>
    <t>антикафе минск цены</t>
  </si>
  <si>
    <t>антикафе суперлама</t>
  </si>
  <si>
    <t>антикафе +с гитарой</t>
  </si>
  <si>
    <t>антикафе +с играми</t>
  </si>
  <si>
    <t>антикафе 24 7</t>
  </si>
  <si>
    <t>антикафе дома</t>
  </si>
  <si>
    <t>бизнес план антикафе</t>
  </si>
  <si>
    <t>сколько стоит час +в антикафе</t>
  </si>
  <si>
    <t>аренда виртуального компьютера +для игр</t>
  </si>
  <si>
    <t>аренда зала +для игры</t>
  </si>
  <si>
    <t>аренда игр +на ps4</t>
  </si>
  <si>
    <t>аренда игр playstation</t>
  </si>
  <si>
    <t>аренда игр ps4 онлайн</t>
  </si>
  <si>
    <t>аренда игр ps5</t>
  </si>
  <si>
    <t>аренда игр xbox 360</t>
  </si>
  <si>
    <t>аренда игр пс4</t>
  </si>
  <si>
    <t>аренда компьютера +для игр</t>
  </si>
  <si>
    <t>аренда мощности +для игры</t>
  </si>
  <si>
    <t>аренда настольных игр</t>
  </si>
  <si>
    <t>аренда настольных игр минск</t>
  </si>
  <si>
    <t>аренда онлайн игр</t>
  </si>
  <si>
    <t>взять +в аренду игры ps4</t>
  </si>
  <si>
    <t>взять игры +в аренду</t>
  </si>
  <si>
    <t>взять настольные игры +в аренду</t>
  </si>
  <si>
    <t>игра аренда</t>
  </si>
  <si>
    <t>игра комната +в аренду</t>
  </si>
  <si>
    <t>игры аренда минск</t>
  </si>
  <si>
    <t>аренда игр +на пк</t>
  </si>
  <si>
    <t>аренда аккаунтов игр</t>
  </si>
  <si>
    <t>аренда игр пс 4</t>
  </si>
  <si>
    <t>аренда пк +для игр</t>
  </si>
  <si>
    <t>аренда пс игр</t>
  </si>
  <si>
    <t>взять игру +в аренду +на ps4</t>
  </si>
  <si>
    <t>детская игровая комната</t>
  </si>
  <si>
    <t>игровая комната</t>
  </si>
  <si>
    <t>игровая комната +для детей</t>
  </si>
  <si>
    <t>игровая комната цена</t>
  </si>
  <si>
    <t>игровые комнаты минск</t>
  </si>
  <si>
    <t>игровая зона +в комнате</t>
  </si>
  <si>
    <t>игровая комната +в минске гранж</t>
  </si>
  <si>
    <t>игровая комната +для рождения</t>
  </si>
  <si>
    <t>игровая комната минск взрослые</t>
  </si>
  <si>
    <t>игровая комната подростка</t>
  </si>
  <si>
    <t>игровая комната фото</t>
  </si>
  <si>
    <t>игровые комнаты +для взрослых</t>
  </si>
  <si>
    <t>игровые комнаты гранж</t>
  </si>
  <si>
    <t>игровые комнаты минск +для тусовок</t>
  </si>
  <si>
    <t>кафе +с игровой комнатой</t>
  </si>
  <si>
    <t>just dance минск</t>
  </si>
  <si>
    <t>just dance now играть +на телевизоре</t>
  </si>
  <si>
    <t>just dance играть</t>
  </si>
  <si>
    <t>just dance now играть</t>
  </si>
  <si>
    <t>just dance играть вдвоем</t>
  </si>
  <si>
    <t>just dance играть онлайн</t>
  </si>
  <si>
    <t>игра just dance играть</t>
  </si>
  <si>
    <t>как играть +в just dance +на PS4</t>
  </si>
  <si>
    <t>игровой консольный клуб</t>
  </si>
  <si>
    <t>консольный клуб</t>
  </si>
  <si>
    <t>консольный клуб минск</t>
  </si>
  <si>
    <t xml:space="preserve">всего запросов по минску </t>
  </si>
  <si>
    <t xml:space="preserve">по группам </t>
  </si>
  <si>
    <t>тематическая комната</t>
  </si>
  <si>
    <t>аренда игр+ps</t>
  </si>
  <si>
    <t>игровые комнаты</t>
  </si>
  <si>
    <t>консольные клубы</t>
  </si>
  <si>
    <t>АНТИКАФЕ</t>
  </si>
  <si>
    <t>КИНОКОМНАТА</t>
  </si>
  <si>
    <t>ТЕМАТИЧЕСКАЯ КОМНАТА</t>
  </si>
  <si>
    <t>АРЕНДА ИГР</t>
  </si>
  <si>
    <t>ИГРОВЫЕ КОМНАТЫ</t>
  </si>
  <si>
    <t>JUST DANCE ИГРАТЬ</t>
  </si>
  <si>
    <t>КОНСОЛЬНЫЕ КЛУБЫ</t>
  </si>
  <si>
    <t>СТАТИСТИКА ПО МИНСКУ</t>
  </si>
  <si>
    <t>ЗАПРОСЫ МИНСКАЯ ОБЛАСТЬ</t>
  </si>
  <si>
    <t>ОСТАЛЬНАЯ БЕЛАРУСЬ</t>
  </si>
  <si>
    <t>всего запросов</t>
  </si>
  <si>
    <t>ИГРОВАЯ КОМНАТА</t>
  </si>
  <si>
    <t>по группам</t>
  </si>
  <si>
    <t>аренда игр</t>
  </si>
  <si>
    <t>ТЕМАТИЧЕСКИЕ КОМНАТЫ</t>
  </si>
  <si>
    <t>КОНСОЛЬНЫЙ КЛУБ</t>
  </si>
  <si>
    <t>Статья расходов</t>
  </si>
  <si>
    <t>Бюджет, BYN</t>
  </si>
  <si>
    <t>Пакеты vr сlass</t>
  </si>
  <si>
    <t>Стоимость</t>
  </si>
  <si>
    <t>Планируемое кол-во продаж в мес</t>
  </si>
  <si>
    <t>Выручка в мес</t>
  </si>
  <si>
    <t>Дизайн помещения, итого</t>
  </si>
  <si>
    <t>Аренда всей комнаты (будни), 1 час</t>
  </si>
  <si>
    <t>Аренда всей комнаты (выходные), 1 час</t>
  </si>
  <si>
    <t>Логика по пакетам аренды на несколько часов:</t>
  </si>
  <si>
    <t>Оборудование, итого</t>
  </si>
  <si>
    <t>Аренда всей комнаты( счастливые часы пн-пт с 11-16), 1 час</t>
  </si>
  <si>
    <t xml:space="preserve">Настольные игры, 4 шт. </t>
  </si>
  <si>
    <t>2 часа аренды комнаты (буд)</t>
  </si>
  <si>
    <t>2 часа - полная стоимость</t>
  </si>
  <si>
    <t>Sony playstation 5, 1 шт. (2 контроллера и 5 игр)</t>
  </si>
  <si>
    <t>3 часа аренды комнаты (буд)</t>
  </si>
  <si>
    <t>3 часа - 2 часа полная и последний со скидкой 50%</t>
  </si>
  <si>
    <t>Sony playstation 4, 1 шт. (2 контроллера и 5 игр)</t>
  </si>
  <si>
    <t>4 часа аренды комнаты (буд)</t>
  </si>
  <si>
    <t>4 часа - 3 часа полная и последний в подарок</t>
  </si>
  <si>
    <t>Шлем PS VR2 v2 Mega pack+камеры+5 игр (контроллеры)</t>
  </si>
  <si>
    <t>2 часа аренды комнаты (вых)</t>
  </si>
  <si>
    <t>5 часов - 4 часа и последний в подарок</t>
  </si>
  <si>
    <t>Behringer QX602MP3</t>
  </si>
  <si>
    <t>3 часа аренды комнаты (вых)</t>
  </si>
  <si>
    <t>ДР ПАКЕТЫ</t>
  </si>
  <si>
    <t>игра just dance</t>
  </si>
  <si>
    <t>4 часа аренды комнаты (вых)</t>
  </si>
  <si>
    <t>др 10</t>
  </si>
  <si>
    <t>др 15</t>
  </si>
  <si>
    <t>AST Mini</t>
  </si>
  <si>
    <t>5 часов аренды комнаты (вых)</t>
  </si>
  <si>
    <t>Аренда комнаты 2 часа</t>
  </si>
  <si>
    <t xml:space="preserve">ECO U-2 </t>
  </si>
  <si>
    <t>ДР 10 (до 10 чел)</t>
  </si>
  <si>
    <t>30 игр в зоне симуляторов</t>
  </si>
  <si>
    <t>Интерьер помещения, итого</t>
  </si>
  <si>
    <t xml:space="preserve">ДР 15 </t>
  </si>
  <si>
    <t>50 руб. депозит в кафе</t>
  </si>
  <si>
    <t xml:space="preserve">Диван угловой, 1 шт </t>
  </si>
  <si>
    <t>Итого выручка по пакетам</t>
  </si>
  <si>
    <t>праздничное украшение комнаты ( 15 шаров)</t>
  </si>
  <si>
    <t>Кресла-мешки, 5 шт (с лого)</t>
  </si>
  <si>
    <t>Стол большой, 1 шт.</t>
  </si>
  <si>
    <t xml:space="preserve">Маленький стол для настольных игр, 1 шт </t>
  </si>
  <si>
    <t>тумба под ps (2 шт)</t>
  </si>
  <si>
    <t>Единичные</t>
  </si>
  <si>
    <t>аренда комнаты 4 часа</t>
  </si>
  <si>
    <t>Продвижение, итого</t>
  </si>
  <si>
    <t>just dance 30 мин</t>
  </si>
  <si>
    <t>60 игр в зоне симулятороа</t>
  </si>
  <si>
    <t>Реклама (таргет и контекст)+настройка</t>
  </si>
  <si>
    <t>just dance 60 мин</t>
  </si>
  <si>
    <t>100 руб.депозит в кафе</t>
  </si>
  <si>
    <t>Разработка рекламных креативов:</t>
  </si>
  <si>
    <t>ps 5 30 мин</t>
  </si>
  <si>
    <t>праздничное украшение комнаты (20 шаров)</t>
  </si>
  <si>
    <t>рекламные баннеры для рся, кмс, рекламы в соц сети, сайт</t>
  </si>
  <si>
    <t>ps 5 60 мин</t>
  </si>
  <si>
    <t>разработка листовок А5</t>
  </si>
  <si>
    <t>vr шлем ps  30 мин</t>
  </si>
  <si>
    <t>буклет с ценами</t>
  </si>
  <si>
    <t>vr шлем ps 60 мин</t>
  </si>
  <si>
    <t>новый дизайн экранов на кассах</t>
  </si>
  <si>
    <t>Итого выручка по единичкам</t>
  </si>
  <si>
    <t>Печать листовок, буклетов</t>
  </si>
  <si>
    <t>освещение новой локации на сторонних ресурсах</t>
  </si>
  <si>
    <t>Правки на сайт (добавление новой локации) + лендинг</t>
  </si>
  <si>
    <t>Затраты, итого</t>
  </si>
  <si>
    <t>Среднемесячная выручка, BYN</t>
  </si>
  <si>
    <t>Окупаемость</t>
  </si>
  <si>
    <t>338 часов</t>
  </si>
  <si>
    <t>ДР 10 (3 часа)</t>
  </si>
  <si>
    <t>ДР 20 (6 часов)</t>
  </si>
  <si>
    <t>338 часов всего</t>
  </si>
  <si>
    <t>11-22:00</t>
  </si>
  <si>
    <t>96 часов выходные</t>
  </si>
  <si>
    <t>16 часов сч выхи</t>
  </si>
  <si>
    <t>242 часа будние</t>
  </si>
  <si>
    <t>Счастливые часы:</t>
  </si>
  <si>
    <t>10-22:00</t>
  </si>
  <si>
    <t xml:space="preserve">11:00-16:00 и 21:00-22:00 – по будням </t>
  </si>
  <si>
    <t>10:00-11:00 и 21:00-22:00 – по праздникам и выходным.</t>
  </si>
  <si>
    <t>итого</t>
  </si>
  <si>
    <t>Кресла-мешки с лого</t>
  </si>
  <si>
    <t>139 руб</t>
  </si>
  <si>
    <t xml:space="preserve">134 руб </t>
  </si>
  <si>
    <t>скидка 5 руб с каждого</t>
  </si>
  <si>
    <t>15 р доставка</t>
  </si>
  <si>
    <t>№п/п</t>
  </si>
  <si>
    <t>Оборудование</t>
  </si>
  <si>
    <t>Цена Андрея, без НДС</t>
  </si>
  <si>
    <t>Цена Мединат, без НДС</t>
  </si>
  <si>
    <t>Цена Москва, без НДС</t>
  </si>
  <si>
    <t>Playstation 5</t>
  </si>
  <si>
    <t>-</t>
  </si>
  <si>
    <t>(уточнять по наличию)</t>
  </si>
  <si>
    <t>итог с доставкой</t>
  </si>
  <si>
    <t>Шлем PS VR2 v2 Mega pack+камеры+5 игр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</si>
</sst>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2" fillId="2" borderId="1" xfId="0" applyFont="1" applyFill="1" applyBorder="1"/>
    <xf numFmtId="0" fontId="0" fillId="2" borderId="1" xfId="0" applyFill="1" applyBorder="1"/>
    <xf numFmtId="0" fontId="2" fillId="3" borderId="1" xfId="0" applyFont="1" applyFill="1" applyBorder="1"/>
    <xf numFmtId="0" fontId="2" fillId="3" borderId="2" xfId="0" applyFont="1" applyFill="1" applyBorder="1"/>
    <xf numFmtId="10" fontId="0" fillId="0" borderId="0" xfId="0" applyNumberFormat="1"/>
    <xf numFmtId="0" fontId="0" fillId="4" borderId="1" xfId="0" applyFill="1" applyBorder="1"/>
    <xf numFmtId="9" fontId="0" fillId="4" borderId="0" xfId="20" applyFont="1" applyFill="1"/>
    <xf numFmtId="10" fontId="0" fillId="4" borderId="0" xfId="0" applyNumberFormat="1" applyFill="1"/>
    <xf numFmtId="0" fontId="2" fillId="5" borderId="1" xfId="0" applyFont="1" applyFill="1" applyBorder="1"/>
    <xf numFmtId="0" fontId="0" fillId="5" borderId="1" xfId="0" applyFill="1" applyBorder="1"/>
    <xf numFmtId="10" fontId="0" fillId="5" borderId="0" xfId="0" applyNumberFormat="1" applyFill="1"/>
    <xf numFmtId="0" fontId="7" fillId="3" borderId="1" xfId="0" applyFont="1" applyFill="1" applyBorder="1"/>
    <xf numFmtId="0" fontId="6" fillId="6" borderId="1" xfId="0" applyFont="1" applyFill="1" applyBorder="1"/>
    <xf numFmtId="0" fontId="0" fillId="7" borderId="0" xfId="0" applyFill="1"/>
    <xf numFmtId="0" fontId="0" fillId="0" borderId="1" xfId="0" applyFont="1" applyBorder="1"/>
    <xf numFmtId="0" fontId="0" fillId="0" borderId="1" xfId="0" applyFill="1" applyBorder="1"/>
    <xf numFmtId="0" fontId="6" fillId="8" borderId="3" xfId="0" applyFont="1" applyFill="1" applyBorder="1"/>
    <xf numFmtId="0" fontId="5" fillId="0" borderId="0" xfId="0" applyFont="1"/>
    <xf numFmtId="0" fontId="0" fillId="9" borderId="0" xfId="0" applyFill="1"/>
    <xf numFmtId="0" fontId="4" fillId="0" borderId="0" xfId="0" applyFont="1" applyFill="1"/>
    <xf numFmtId="0" fontId="0" fillId="0" borderId="0" xfId="0" applyFont="1" applyFill="1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/>
    <xf numFmtId="0" fontId="3" fillId="6" borderId="1" xfId="0" applyFont="1" applyFill="1" applyBorder="1"/>
    <xf numFmtId="0" fontId="3" fillId="2" borderId="1" xfId="0" applyFont="1" applyFill="1" applyBorder="1"/>
    <xf numFmtId="0" fontId="3" fillId="8" borderId="1" xfId="0" applyFont="1" applyFill="1" applyBorder="1"/>
    <xf numFmtId="0" fontId="0" fillId="7" borderId="1" xfId="0" applyFill="1" applyBorder="1"/>
    <xf numFmtId="0" fontId="0" fillId="8" borderId="1" xfId="0" applyFill="1" applyBorder="1" applyAlignment="1">
      <alignment wrapText="1"/>
    </xf>
    <xf numFmtId="0" fontId="0" fillId="8" borderId="5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10" borderId="1" xfId="0" applyFill="1" applyBorder="1"/>
    <xf numFmtId="0" fontId="0" fillId="0" borderId="0" xfId="0" applyAlignment="1">
      <alignment wrapText="1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Процентный" xfId="20" builtinId="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worksheet" Target="worksheets/sheet4.xml" /><Relationship Id="rId3" Type="http://schemas.openxmlformats.org/officeDocument/2006/relationships/worksheet" Target="worksheets/sheet1.xml" /><Relationship Id="rId5" Type="http://schemas.openxmlformats.org/officeDocument/2006/relationships/worksheet" Target="worksheets/sheet3.xml" /><Relationship Id="rId2" Type="http://schemas.openxmlformats.org/officeDocument/2006/relationships/styles" Target="styles.xml" /><Relationship Id="rId8" Type="http://schemas.openxmlformats.org/officeDocument/2006/relationships/worksheet" Target="worksheets/sheet6.xml" /><Relationship Id="rId1" Type="http://schemas.openxmlformats.org/officeDocument/2006/relationships/theme" Target="theme/theme1.xml" /><Relationship Id="rId7" Type="http://schemas.openxmlformats.org/officeDocument/2006/relationships/worksheet" Target="worksheets/sheet5.xml" /><Relationship Id="rId4" Type="http://schemas.openxmlformats.org/officeDocument/2006/relationships/worksheet" Target="worksheets/sheet2.xml" /><Relationship Id="rId9" Type="http://schemas.openxmlformats.org/officeDocument/2006/relationships/sharedStrings" Target="sharedStrings.xml" /><Relationship Id="rId10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079e080-200b-4ce2-808a-5b7fdfb4a3f1}">
  <sheetPr>
    <pageSetUpPr fitToPage="1"/>
  </sheetPr>
  <dimension ref="A1:I84"/>
  <sheetViews>
    <sheetView workbookViewId="0" topLeftCell="A1">
      <selection pane="topLeft" activeCell="K18" sqref="K18"/>
    </sheetView>
  </sheetViews>
  <sheetFormatPr defaultRowHeight="15"/>
  <cols>
    <col min="1" max="1" width="41.285714285714285" customWidth="1"/>
    <col min="7" max="7" width="32.42857142857143" customWidth="1"/>
  </cols>
  <sheetData>
    <row r="1" spans="1:1" ht="15">
      <c r="A1" s="1" t="s">
        <v>132</v>
      </c>
    </row>
    <row r="3" spans="1:8" ht="15">
      <c r="A3" s="4" t="s">
        <v>26</v>
      </c>
      <c r="B3" s="4" t="s">
        <v>27</v>
      </c>
      <c r="G3" s="3" t="s">
        <v>119</v>
      </c>
      <c r="H3" s="3">
        <v>4050</v>
      </c>
    </row>
    <row r="4" spans="1:8" ht="15">
      <c r="A4" s="6" t="s">
        <v>126</v>
      </c>
      <c r="B4" s="6">
        <v>2100</v>
      </c>
      <c r="G4" s="2"/>
      <c r="H4" s="2"/>
    </row>
    <row r="5" spans="1:2" ht="15">
      <c r="A5" s="3" t="s">
        <v>4</v>
      </c>
      <c r="B5" s="3">
        <v>7</v>
      </c>
    </row>
    <row r="6" spans="1:7" ht="15">
      <c r="A6" s="3" t="s">
        <v>5</v>
      </c>
      <c r="B6" s="3">
        <v>922</v>
      </c>
      <c r="G6" t="s">
        <v>120</v>
      </c>
    </row>
    <row r="7" spans="1:9" ht="15">
      <c r="A7" s="3" t="s">
        <v>6</v>
      </c>
      <c r="B7" s="3">
        <v>21</v>
      </c>
      <c r="G7" s="9" t="s">
        <v>5</v>
      </c>
      <c r="H7" s="9">
        <v>2100</v>
      </c>
      <c r="I7" s="10">
        <f>H7/H3</f>
        <v>0.51851851851851849</v>
      </c>
    </row>
    <row r="8" spans="1:9" ht="15">
      <c r="A8" s="3" t="s">
        <v>7</v>
      </c>
      <c r="B8" s="3">
        <v>15</v>
      </c>
      <c r="G8" s="9" t="s">
        <v>0</v>
      </c>
      <c r="H8" s="9">
        <v>486</v>
      </c>
      <c r="I8" s="11">
        <f>H8/H3</f>
        <v>0.12</v>
      </c>
    </row>
    <row r="9" spans="1:9" ht="15">
      <c r="A9" s="3" t="s">
        <v>8</v>
      </c>
      <c r="B9" s="3">
        <v>8</v>
      </c>
      <c r="G9" s="3" t="s">
        <v>121</v>
      </c>
      <c r="H9" s="3">
        <v>7</v>
      </c>
      <c r="I9" s="8">
        <f>H9/H3</f>
        <v>0.0017283950617283952</v>
      </c>
    </row>
    <row r="10" spans="1:9" ht="15">
      <c r="A10" s="3" t="s">
        <v>9</v>
      </c>
      <c r="B10" s="3">
        <v>53</v>
      </c>
      <c r="G10" s="3" t="s">
        <v>122</v>
      </c>
      <c r="H10" s="3">
        <v>188</v>
      </c>
      <c r="I10" s="8">
        <f>H10/H3</f>
        <v>0.046419753086419754</v>
      </c>
    </row>
    <row r="11" spans="1:9" ht="15">
      <c r="A11" s="3" t="s">
        <v>10</v>
      </c>
      <c r="B11" s="3">
        <v>607</v>
      </c>
      <c r="G11" s="9" t="s">
        <v>123</v>
      </c>
      <c r="H11" s="9">
        <v>1218</v>
      </c>
      <c r="I11" s="11">
        <f>H11/H3</f>
        <v>0.30074074074074075</v>
      </c>
    </row>
    <row r="12" spans="1:9" ht="15">
      <c r="A12" s="3" t="s">
        <v>11</v>
      </c>
      <c r="B12" s="3">
        <v>6</v>
      </c>
      <c r="G12" s="3" t="s">
        <v>124</v>
      </c>
      <c r="H12" s="3">
        <v>33</v>
      </c>
      <c r="I12" s="8">
        <f>H12/H3</f>
        <v>0.0081481481481481474</v>
      </c>
    </row>
    <row r="13" spans="1:9" ht="15">
      <c r="A13" s="3" t="s">
        <v>12</v>
      </c>
      <c r="B13" s="3">
        <v>6</v>
      </c>
      <c r="G13" s="3" t="s">
        <v>110</v>
      </c>
      <c r="H13" s="3">
        <v>18</v>
      </c>
      <c r="I13" s="8">
        <f>H13/H3</f>
        <v>0.0044444444444444444</v>
      </c>
    </row>
    <row r="14" spans="1:2" ht="15">
      <c r="A14" s="3" t="s">
        <v>13</v>
      </c>
      <c r="B14" s="3">
        <v>36</v>
      </c>
    </row>
    <row r="15" spans="1:2" ht="15">
      <c r="A15" s="3" t="s">
        <v>14</v>
      </c>
      <c r="B15" s="3">
        <v>13</v>
      </c>
    </row>
    <row r="16" spans="1:2" ht="15">
      <c r="A16" s="3" t="s">
        <v>15</v>
      </c>
      <c r="B16" s="3">
        <v>148</v>
      </c>
    </row>
    <row r="17" spans="1:2" ht="15">
      <c r="A17" s="3" t="s">
        <v>16</v>
      </c>
      <c r="B17" s="3">
        <v>17</v>
      </c>
    </row>
    <row r="18" spans="1:2" ht="15">
      <c r="A18" s="3" t="s">
        <v>17</v>
      </c>
      <c r="B18" s="3">
        <v>8</v>
      </c>
    </row>
    <row r="19" spans="1:2" ht="15">
      <c r="A19" s="3" t="s">
        <v>31</v>
      </c>
      <c r="B19" s="3">
        <v>2</v>
      </c>
    </row>
    <row r="20" spans="1:2" ht="15">
      <c r="A20" s="3" t="s">
        <v>18</v>
      </c>
      <c r="B20" s="3">
        <v>17</v>
      </c>
    </row>
    <row r="21" spans="1:2" ht="15">
      <c r="A21" s="3" t="s">
        <v>19</v>
      </c>
      <c r="B21" s="3">
        <v>150</v>
      </c>
    </row>
    <row r="22" spans="1:2" ht="15">
      <c r="A22" s="3" t="s">
        <v>20</v>
      </c>
      <c r="B22" s="3">
        <v>4</v>
      </c>
    </row>
    <row r="23" spans="1:2" ht="15">
      <c r="A23" s="3" t="s">
        <v>21</v>
      </c>
      <c r="B23" s="3">
        <v>39</v>
      </c>
    </row>
    <row r="24" spans="1:2" ht="15">
      <c r="A24" s="3" t="s">
        <v>22</v>
      </c>
      <c r="B24" s="3">
        <v>11</v>
      </c>
    </row>
    <row r="25" spans="1:2" ht="15">
      <c r="A25" s="3" t="s">
        <v>23</v>
      </c>
      <c r="B25" s="3">
        <v>10</v>
      </c>
    </row>
    <row r="26" spans="1:2" ht="15">
      <c r="A26" s="6" t="s">
        <v>125</v>
      </c>
      <c r="B26" s="6">
        <v>486</v>
      </c>
    </row>
    <row r="27" spans="1:2" ht="15">
      <c r="A27" s="3" t="s">
        <v>0</v>
      </c>
      <c r="B27" s="3">
        <v>288</v>
      </c>
    </row>
    <row r="28" spans="1:2" ht="15">
      <c r="A28" s="3" t="s">
        <v>62</v>
      </c>
      <c r="B28" s="3">
        <v>4</v>
      </c>
    </row>
    <row r="29" spans="1:2" ht="15">
      <c r="A29" s="3" t="s">
        <v>63</v>
      </c>
      <c r="B29" s="3">
        <v>3</v>
      </c>
    </row>
    <row r="30" spans="1:2" ht="15">
      <c r="A30" s="3" t="s">
        <v>64</v>
      </c>
      <c r="B30" s="3">
        <v>2</v>
      </c>
    </row>
    <row r="31" spans="1:2" ht="15">
      <c r="A31" s="3" t="s">
        <v>28</v>
      </c>
      <c r="B31" s="3">
        <v>7</v>
      </c>
    </row>
    <row r="32" spans="1:2" ht="15">
      <c r="A32" s="3" t="s">
        <v>29</v>
      </c>
      <c r="B32" s="3">
        <v>5</v>
      </c>
    </row>
    <row r="33" spans="1:2" ht="15">
      <c r="A33" s="3" t="s">
        <v>65</v>
      </c>
      <c r="B33" s="3">
        <v>7</v>
      </c>
    </row>
    <row r="34" spans="1:2" ht="15">
      <c r="A34" s="3" t="s">
        <v>1</v>
      </c>
      <c r="B34" s="3">
        <v>8</v>
      </c>
    </row>
    <row r="35" spans="1:2" ht="15">
      <c r="A35" s="3" t="s">
        <v>2</v>
      </c>
      <c r="B35" s="3">
        <v>126</v>
      </c>
    </row>
    <row r="36" spans="1:2" ht="15">
      <c r="A36" s="3" t="s">
        <v>60</v>
      </c>
      <c r="B36" s="3">
        <v>4</v>
      </c>
    </row>
    <row r="37" spans="1:2" ht="15">
      <c r="A37" s="3" t="s">
        <v>3</v>
      </c>
      <c r="B37" s="3">
        <v>14</v>
      </c>
    </row>
    <row r="38" spans="1:2" ht="15">
      <c r="A38" s="3" t="s">
        <v>61</v>
      </c>
      <c r="B38" s="3">
        <v>5</v>
      </c>
    </row>
    <row r="39" spans="1:2" ht="15">
      <c r="A39" s="3" t="s">
        <v>66</v>
      </c>
      <c r="B39" s="3">
        <v>11</v>
      </c>
    </row>
    <row r="40" spans="1:2" ht="15">
      <c r="A40" s="3" t="s">
        <v>67</v>
      </c>
      <c r="B40" s="3">
        <v>2</v>
      </c>
    </row>
    <row r="41" spans="1:2" ht="15">
      <c r="A41" s="6" t="s">
        <v>127</v>
      </c>
      <c r="B41" s="6">
        <v>7</v>
      </c>
    </row>
    <row r="42" spans="1:2" ht="15">
      <c r="A42" s="3" t="s">
        <v>24</v>
      </c>
      <c r="B42" s="3">
        <v>3</v>
      </c>
    </row>
    <row r="43" spans="1:2" ht="15">
      <c r="A43" s="3" t="s">
        <v>25</v>
      </c>
      <c r="B43" s="3">
        <v>4</v>
      </c>
    </row>
    <row r="44" spans="1:2" ht="15">
      <c r="A44" s="6" t="s">
        <v>128</v>
      </c>
      <c r="B44" s="6">
        <v>188</v>
      </c>
    </row>
    <row r="45" spans="1:2" ht="15">
      <c r="A45" s="3" t="s">
        <v>68</v>
      </c>
      <c r="B45" s="3">
        <v>2</v>
      </c>
    </row>
    <row r="46" spans="1:2" ht="15">
      <c r="A46" s="3" t="s">
        <v>69</v>
      </c>
      <c r="B46" s="3">
        <v>1</v>
      </c>
    </row>
    <row r="47" spans="1:2" ht="15">
      <c r="A47" s="3" t="s">
        <v>70</v>
      </c>
      <c r="B47" s="3">
        <v>6</v>
      </c>
    </row>
    <row r="48" spans="1:2" ht="15">
      <c r="A48" s="3" t="s">
        <v>71</v>
      </c>
      <c r="B48" s="3">
        <v>1</v>
      </c>
    </row>
    <row r="49" spans="1:2" ht="15">
      <c r="A49" s="3" t="s">
        <v>72</v>
      </c>
      <c r="B49" s="3">
        <v>1</v>
      </c>
    </row>
    <row r="50" spans="1:2" ht="15">
      <c r="A50" s="3" t="s">
        <v>73</v>
      </c>
      <c r="B50" s="3">
        <v>4</v>
      </c>
    </row>
    <row r="51" spans="1:2" ht="15">
      <c r="A51" s="3" t="s">
        <v>74</v>
      </c>
      <c r="B51" s="3">
        <v>1</v>
      </c>
    </row>
    <row r="52" spans="1:2" ht="15">
      <c r="A52" s="3" t="s">
        <v>75</v>
      </c>
      <c r="B52" s="3">
        <v>3</v>
      </c>
    </row>
    <row r="53" spans="1:2" ht="15">
      <c r="A53" s="3" t="s">
        <v>76</v>
      </c>
      <c r="B53" s="3">
        <v>2</v>
      </c>
    </row>
    <row r="54" spans="1:2" ht="15">
      <c r="A54" s="3" t="s">
        <v>77</v>
      </c>
      <c r="B54" s="3">
        <v>1</v>
      </c>
    </row>
    <row r="55" spans="1:2" ht="15">
      <c r="A55" s="3" t="s">
        <v>78</v>
      </c>
      <c r="B55" s="3">
        <v>28</v>
      </c>
    </row>
    <row r="56" spans="1:2" ht="15">
      <c r="A56" s="3" t="s">
        <v>79</v>
      </c>
      <c r="B56" s="3">
        <v>13</v>
      </c>
    </row>
    <row r="57" spans="1:2" ht="15">
      <c r="A57" s="3" t="s">
        <v>80</v>
      </c>
      <c r="B57" s="3">
        <v>2</v>
      </c>
    </row>
    <row r="58" spans="1:2" ht="15">
      <c r="A58" s="3" t="s">
        <v>81</v>
      </c>
      <c r="B58" s="3">
        <v>1</v>
      </c>
    </row>
    <row r="59" spans="1:2" ht="15">
      <c r="A59" s="3" t="s">
        <v>82</v>
      </c>
      <c r="B59" s="3">
        <v>5</v>
      </c>
    </row>
    <row r="60" spans="1:2" ht="15">
      <c r="A60" s="3" t="s">
        <v>83</v>
      </c>
      <c r="B60" s="3">
        <v>2</v>
      </c>
    </row>
    <row r="61" spans="1:2" ht="15">
      <c r="A61" s="3" t="s">
        <v>84</v>
      </c>
      <c r="B61" s="3">
        <v>86</v>
      </c>
    </row>
    <row r="62" spans="1:2" ht="15">
      <c r="A62" s="3" t="s">
        <v>85</v>
      </c>
      <c r="B62" s="3">
        <v>2</v>
      </c>
    </row>
    <row r="63" spans="1:2" ht="15">
      <c r="A63" s="3" t="s">
        <v>86</v>
      </c>
      <c r="B63" s="3">
        <v>27</v>
      </c>
    </row>
    <row r="64" spans="1:2" ht="15">
      <c r="A64" s="6" t="s">
        <v>129</v>
      </c>
      <c r="B64" s="6">
        <v>1218</v>
      </c>
    </row>
    <row r="65" spans="1:2" ht="15">
      <c r="A65" s="3" t="s">
        <v>98</v>
      </c>
      <c r="B65" s="3">
        <v>7</v>
      </c>
    </row>
    <row r="66" spans="1:2" ht="15">
      <c r="A66" s="3" t="s">
        <v>94</v>
      </c>
      <c r="B66" s="3">
        <v>683</v>
      </c>
    </row>
    <row r="67" spans="1:2" ht="15">
      <c r="A67" s="3" t="s">
        <v>99</v>
      </c>
      <c r="B67" s="3">
        <v>9</v>
      </c>
    </row>
    <row r="68" spans="1:2" ht="15">
      <c r="A68" s="3" t="s">
        <v>95</v>
      </c>
      <c r="B68" s="3">
        <v>31</v>
      </c>
    </row>
    <row r="69" spans="1:2" ht="15">
      <c r="A69" s="3" t="s">
        <v>100</v>
      </c>
      <c r="B69" s="3">
        <v>6</v>
      </c>
    </row>
    <row r="70" spans="1:2" ht="15">
      <c r="A70" s="3" t="s">
        <v>101</v>
      </c>
      <c r="B70" s="3">
        <v>19</v>
      </c>
    </row>
    <row r="71" spans="1:2" ht="15">
      <c r="A71" s="3" t="s">
        <v>102</v>
      </c>
      <c r="B71" s="3">
        <v>6</v>
      </c>
    </row>
    <row r="72" spans="1:2" ht="15">
      <c r="A72" s="3" t="s">
        <v>103</v>
      </c>
      <c r="B72" s="3">
        <v>11</v>
      </c>
    </row>
    <row r="73" spans="1:2" ht="15">
      <c r="A73" s="3" t="s">
        <v>104</v>
      </c>
      <c r="B73" s="3">
        <v>8</v>
      </c>
    </row>
    <row r="74" spans="1:2" ht="15">
      <c r="A74" s="3" t="s">
        <v>105</v>
      </c>
      <c r="B74" s="3">
        <v>68</v>
      </c>
    </row>
    <row r="75" spans="1:2" ht="15">
      <c r="A75" s="3" t="s">
        <v>97</v>
      </c>
      <c r="B75" s="3">
        <v>338</v>
      </c>
    </row>
    <row r="76" spans="1:2" ht="15">
      <c r="A76" s="3" t="s">
        <v>106</v>
      </c>
      <c r="B76" s="3">
        <v>23</v>
      </c>
    </row>
    <row r="77" spans="1:2" ht="15">
      <c r="A77" s="3" t="s">
        <v>107</v>
      </c>
      <c r="B77" s="3">
        <v>9</v>
      </c>
    </row>
    <row r="78" spans="1:2" ht="15">
      <c r="A78" s="7" t="s">
        <v>130</v>
      </c>
      <c r="B78" s="7">
        <v>18</v>
      </c>
    </row>
    <row r="79" spans="1:2" ht="15">
      <c r="A79" s="3" t="s">
        <v>109</v>
      </c>
      <c r="B79" s="3">
        <v>1</v>
      </c>
    </row>
    <row r="80" spans="1:2" ht="15">
      <c r="A80" s="3" t="s">
        <v>110</v>
      </c>
      <c r="B80" s="3">
        <v>5</v>
      </c>
    </row>
    <row r="81" spans="1:2" ht="15">
      <c r="A81" s="3" t="s">
        <v>108</v>
      </c>
      <c r="B81" s="3">
        <v>12</v>
      </c>
    </row>
    <row r="82" spans="1:2" ht="15">
      <c r="A82" s="6" t="s">
        <v>131</v>
      </c>
      <c r="B82" s="6">
        <v>33</v>
      </c>
    </row>
    <row r="83" spans="1:2" ht="15">
      <c r="A83" s="3" t="s">
        <v>117</v>
      </c>
      <c r="B83" s="3">
        <v>18</v>
      </c>
    </row>
    <row r="84" spans="1:2" ht="15">
      <c r="A84" s="3" t="s">
        <v>118</v>
      </c>
      <c r="B84" s="3">
        <v>15</v>
      </c>
    </row>
  </sheetData>
  <sortState ref="A2:B30">
    <sortCondition descending="1" sortBy="value" ref="B2:B30"/>
  </sortState>
  <pageMargins left="0.7" right="0.7" top="0.75" bottom="0.75" header="0.3" footer="0.3"/>
  <pageSetup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11f9c5e-ccd9-4804-af99-fb74ee33d56e}">
  <sheetPr>
    <pageSetUpPr fitToPage="1"/>
  </sheetPr>
  <dimension ref="A1:G26"/>
  <sheetViews>
    <sheetView workbookViewId="0" topLeftCell="A1">
      <selection pane="topLeft" activeCell="L13" sqref="L13"/>
    </sheetView>
  </sheetViews>
  <sheetFormatPr defaultRowHeight="15"/>
  <cols>
    <col min="1" max="1" width="43.142857142857146" customWidth="1"/>
    <col min="2" max="2" width="15.142857142857142" customWidth="1"/>
    <col min="5" max="5" width="17.571428571428573" customWidth="1"/>
  </cols>
  <sheetData>
    <row r="1" spans="1:1" ht="15">
      <c r="A1" s="1" t="s">
        <v>133</v>
      </c>
    </row>
    <row r="2" spans="5:6" ht="15">
      <c r="E2" t="s">
        <v>135</v>
      </c>
      <c r="F2">
        <v>129</v>
      </c>
    </row>
    <row r="3" spans="1:2" ht="15">
      <c r="A3" s="4" t="s">
        <v>26</v>
      </c>
      <c r="B3" s="4" t="s">
        <v>27</v>
      </c>
    </row>
    <row r="4" spans="1:5" ht="15">
      <c r="A4" s="12" t="s">
        <v>126</v>
      </c>
      <c r="B4" s="12">
        <v>25</v>
      </c>
      <c r="E4" t="s">
        <v>137</v>
      </c>
    </row>
    <row r="5" spans="1:7" ht="15">
      <c r="A5" s="3" t="s">
        <v>5</v>
      </c>
      <c r="B5" s="3">
        <v>11</v>
      </c>
      <c r="E5" s="13" t="s">
        <v>5</v>
      </c>
      <c r="F5" s="13">
        <v>25</v>
      </c>
      <c r="G5" s="14">
        <f>F5/F2</f>
        <v>0.19379844961240311</v>
      </c>
    </row>
    <row r="6" spans="1:7" ht="15">
      <c r="A6" s="3" t="s">
        <v>30</v>
      </c>
      <c r="B6" s="3">
        <v>3</v>
      </c>
      <c r="E6" s="3" t="s">
        <v>0</v>
      </c>
      <c r="F6" s="3">
        <v>12</v>
      </c>
      <c r="G6" s="8">
        <f>F6/F2</f>
        <v>0.093023255813953487</v>
      </c>
    </row>
    <row r="7" spans="1:7" ht="15">
      <c r="A7" s="3" t="s">
        <v>9</v>
      </c>
      <c r="B7" s="3">
        <v>2</v>
      </c>
      <c r="E7" s="3" t="s">
        <v>138</v>
      </c>
      <c r="F7" s="3">
        <v>9</v>
      </c>
      <c r="G7" s="8">
        <f>F7/F2</f>
        <v>0.069767441860465115</v>
      </c>
    </row>
    <row r="8" spans="1:7" ht="15">
      <c r="A8" s="3" t="s">
        <v>10</v>
      </c>
      <c r="B8" s="3">
        <v>6</v>
      </c>
      <c r="E8" s="13" t="s">
        <v>94</v>
      </c>
      <c r="F8" s="13">
        <v>83</v>
      </c>
      <c r="G8" s="14">
        <f>F8/F2</f>
        <v>0.64341085271317833</v>
      </c>
    </row>
    <row r="9" spans="1:2" ht="15">
      <c r="A9" s="3" t="s">
        <v>13</v>
      </c>
      <c r="B9" s="3">
        <v>1</v>
      </c>
    </row>
    <row r="10" spans="1:2" ht="15">
      <c r="A10" s="3" t="s">
        <v>15</v>
      </c>
      <c r="B10" s="3">
        <v>1</v>
      </c>
    </row>
    <row r="11" spans="1:2" ht="15">
      <c r="A11" s="3" t="s">
        <v>19</v>
      </c>
      <c r="B11" s="3">
        <v>1</v>
      </c>
    </row>
    <row r="12" spans="1:2" ht="15">
      <c r="A12" s="12" t="s">
        <v>125</v>
      </c>
      <c r="B12" s="12">
        <v>12</v>
      </c>
    </row>
    <row r="13" spans="1:2" ht="15">
      <c r="A13" s="3" t="s">
        <v>0</v>
      </c>
      <c r="B13" s="3">
        <v>5</v>
      </c>
    </row>
    <row r="14" spans="1:2" ht="15">
      <c r="A14" s="3" t="s">
        <v>2</v>
      </c>
      <c r="B14" s="3">
        <v>3</v>
      </c>
    </row>
    <row r="15" spans="1:2" ht="15">
      <c r="A15" s="3" t="s">
        <v>60</v>
      </c>
      <c r="B15" s="3">
        <v>1</v>
      </c>
    </row>
    <row r="16" spans="1:2" ht="15">
      <c r="A16" s="3" t="s">
        <v>61</v>
      </c>
      <c r="B16" s="3">
        <v>2</v>
      </c>
    </row>
    <row r="17" spans="1:2" ht="15">
      <c r="A17" s="3" t="s">
        <v>57</v>
      </c>
      <c r="B17" s="3">
        <v>1</v>
      </c>
    </row>
    <row r="18" spans="1:2" ht="15">
      <c r="A18" s="12" t="s">
        <v>128</v>
      </c>
      <c r="B18" s="12">
        <v>9</v>
      </c>
    </row>
    <row r="19" spans="1:2" ht="15">
      <c r="A19" s="3" t="s">
        <v>70</v>
      </c>
      <c r="B19" s="3">
        <v>3</v>
      </c>
    </row>
    <row r="20" spans="1:2" ht="15">
      <c r="A20" s="3" t="s">
        <v>87</v>
      </c>
      <c r="B20" s="3">
        <v>1</v>
      </c>
    </row>
    <row r="21" spans="1:2" ht="15">
      <c r="A21" s="3" t="s">
        <v>84</v>
      </c>
      <c r="B21" s="3">
        <v>5</v>
      </c>
    </row>
    <row r="22" spans="1:2" ht="15">
      <c r="A22" s="12" t="s">
        <v>136</v>
      </c>
      <c r="B22" s="12">
        <v>83</v>
      </c>
    </row>
    <row r="23" spans="1:2" ht="15">
      <c r="A23" s="3" t="s">
        <v>93</v>
      </c>
      <c r="B23" s="3">
        <v>18</v>
      </c>
    </row>
    <row r="24" spans="1:2" ht="15">
      <c r="A24" s="3" t="s">
        <v>94</v>
      </c>
      <c r="B24" s="3">
        <v>55</v>
      </c>
    </row>
    <row r="25" spans="1:2" ht="15">
      <c r="A25" s="3" t="s">
        <v>96</v>
      </c>
      <c r="B25" s="3">
        <v>3</v>
      </c>
    </row>
    <row r="26" spans="1:2" ht="15">
      <c r="A26" s="3" t="s">
        <v>97</v>
      </c>
      <c r="B26" s="3">
        <v>7</v>
      </c>
    </row>
  </sheetData>
  <pageMargins left="0.7" right="0.7" top="0.75" bottom="0.75" header="0.3" footer="0.3"/>
  <pageSetup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7514fd8-99a0-4ce2-a4c9-098cfeaf53e8}">
  <sheetPr>
    <pageSetUpPr fitToPage="1"/>
  </sheetPr>
  <dimension ref="A1:G76"/>
  <sheetViews>
    <sheetView tabSelected="1" workbookViewId="0" topLeftCell="A1">
      <selection pane="topLeft" activeCell="L9" sqref="L9"/>
    </sheetView>
  </sheetViews>
  <sheetFormatPr defaultRowHeight="15"/>
  <cols>
    <col min="1" max="1" width="33.285714285714285" customWidth="1"/>
    <col min="5" max="5" width="23.857142857142858" customWidth="1"/>
  </cols>
  <sheetData>
    <row r="1" spans="1:1" ht="15">
      <c r="A1" s="1" t="s">
        <v>134</v>
      </c>
    </row>
    <row r="2" spans="5:6" ht="15">
      <c r="E2" t="s">
        <v>135</v>
      </c>
      <c r="F2">
        <v>3786</v>
      </c>
    </row>
    <row r="3" spans="1:2" ht="15">
      <c r="A3" s="5" t="s">
        <v>32</v>
      </c>
      <c r="B3" s="5" t="s">
        <v>27</v>
      </c>
    </row>
    <row r="4" spans="1:2" ht="15">
      <c r="A4" s="12" t="s">
        <v>126</v>
      </c>
      <c r="B4" s="12">
        <v>126</v>
      </c>
    </row>
    <row r="5" spans="1:2" ht="15">
      <c r="A5" s="3" t="s">
        <v>5</v>
      </c>
      <c r="B5" s="3">
        <v>59</v>
      </c>
    </row>
    <row r="6" spans="1:5" ht="15">
      <c r="A6" s="3" t="s">
        <v>33</v>
      </c>
      <c r="B6" s="3">
        <v>5</v>
      </c>
      <c r="E6" t="s">
        <v>137</v>
      </c>
    </row>
    <row r="7" spans="1:7" ht="15">
      <c r="A7" s="3" t="s">
        <v>34</v>
      </c>
      <c r="B7" s="3">
        <v>10</v>
      </c>
      <c r="E7" s="3" t="s">
        <v>5</v>
      </c>
      <c r="F7" s="3">
        <v>126</v>
      </c>
      <c r="G7" s="8">
        <f>F7/F2</f>
        <v>0.03328050713153724</v>
      </c>
    </row>
    <row r="8" spans="1:7" ht="15">
      <c r="A8" s="3" t="s">
        <v>35</v>
      </c>
      <c r="B8" s="3">
        <v>9</v>
      </c>
      <c r="E8" s="13" t="s">
        <v>0</v>
      </c>
      <c r="F8" s="13">
        <v>970</v>
      </c>
      <c r="G8" s="14">
        <f>F8/F2</f>
        <v>0.2562070787110407</v>
      </c>
    </row>
    <row r="9" spans="1:7" ht="15">
      <c r="A9" s="3" t="s">
        <v>7</v>
      </c>
      <c r="B9" s="3">
        <v>4</v>
      </c>
      <c r="E9" s="3" t="s">
        <v>25</v>
      </c>
      <c r="F9" s="3">
        <v>1</v>
      </c>
      <c r="G9" s="8">
        <f>F9/F2</f>
        <v>0.00026413100898045432</v>
      </c>
    </row>
    <row r="10" spans="1:7" ht="15">
      <c r="A10" s="3" t="s">
        <v>8</v>
      </c>
      <c r="B10" s="3">
        <v>4</v>
      </c>
      <c r="E10" s="13" t="s">
        <v>122</v>
      </c>
      <c r="F10" s="13">
        <v>135</v>
      </c>
      <c r="G10" s="14">
        <f>F10/F2</f>
        <v>0.035657686212361331</v>
      </c>
    </row>
    <row r="11" spans="1:7" ht="15">
      <c r="A11" s="3" t="s">
        <v>10</v>
      </c>
      <c r="B11" s="3">
        <v>21</v>
      </c>
      <c r="E11" s="13" t="s">
        <v>94</v>
      </c>
      <c r="F11" s="13">
        <v>2482</v>
      </c>
      <c r="G11" s="14">
        <f>F11/F2</f>
        <v>0.65557316428948753</v>
      </c>
    </row>
    <row r="12" spans="1:7" ht="15">
      <c r="A12" s="3" t="s">
        <v>15</v>
      </c>
      <c r="B12" s="3">
        <v>7</v>
      </c>
      <c r="E12" s="3" t="s">
        <v>110</v>
      </c>
      <c r="F12" s="3">
        <v>60</v>
      </c>
      <c r="G12" s="8">
        <f>F12/F2</f>
        <v>0.015847860538827259</v>
      </c>
    </row>
    <row r="13" spans="1:7" ht="15">
      <c r="A13" s="3" t="s">
        <v>19</v>
      </c>
      <c r="B13" s="3">
        <v>7</v>
      </c>
      <c r="E13" s="3" t="s">
        <v>117</v>
      </c>
      <c r="F13" s="3">
        <v>12</v>
      </c>
      <c r="G13" s="8">
        <f>F13/F2</f>
        <v>0.0031695721077654518</v>
      </c>
    </row>
    <row r="14" spans="1:2" ht="15">
      <c r="A14" s="12" t="s">
        <v>125</v>
      </c>
      <c r="B14" s="12">
        <v>970</v>
      </c>
    </row>
    <row r="15" spans="1:2" ht="15">
      <c r="A15" s="3" t="s">
        <v>0</v>
      </c>
      <c r="B15" s="3">
        <v>413</v>
      </c>
    </row>
    <row r="16" spans="1:2" ht="15">
      <c r="A16" s="3" t="s">
        <v>36</v>
      </c>
      <c r="B16" s="3">
        <v>3</v>
      </c>
    </row>
    <row r="17" spans="1:2" ht="15">
      <c r="A17" s="3" t="s">
        <v>37</v>
      </c>
      <c r="B17" s="3">
        <v>7</v>
      </c>
    </row>
    <row r="18" spans="1:2" ht="15">
      <c r="A18" s="3" t="s">
        <v>28</v>
      </c>
      <c r="B18" s="3">
        <v>45</v>
      </c>
    </row>
    <row r="19" spans="1:2" ht="15">
      <c r="A19" s="3" t="s">
        <v>29</v>
      </c>
      <c r="B19" s="3">
        <v>45</v>
      </c>
    </row>
    <row r="20" spans="1:2" ht="15">
      <c r="A20" s="3" t="s">
        <v>38</v>
      </c>
      <c r="B20" s="3">
        <v>29</v>
      </c>
    </row>
    <row r="21" spans="1:2" ht="15">
      <c r="A21" s="3" t="s">
        <v>39</v>
      </c>
      <c r="B21" s="3">
        <v>18</v>
      </c>
    </row>
    <row r="22" spans="1:2" ht="15">
      <c r="A22" s="3" t="s">
        <v>40</v>
      </c>
      <c r="B22" s="3">
        <v>23</v>
      </c>
    </row>
    <row r="23" spans="1:2" ht="15">
      <c r="A23" s="3" t="s">
        <v>41</v>
      </c>
      <c r="B23" s="3">
        <v>13</v>
      </c>
    </row>
    <row r="24" spans="1:2" ht="15">
      <c r="A24" s="3" t="s">
        <v>42</v>
      </c>
      <c r="B24" s="3">
        <v>69</v>
      </c>
    </row>
    <row r="25" spans="1:2" ht="15">
      <c r="A25" s="3" t="s">
        <v>43</v>
      </c>
      <c r="B25" s="3">
        <v>4</v>
      </c>
    </row>
    <row r="26" spans="1:2" ht="15">
      <c r="A26" s="3" t="s">
        <v>44</v>
      </c>
      <c r="B26" s="3">
        <v>3</v>
      </c>
    </row>
    <row r="27" spans="1:2" ht="15">
      <c r="A27" s="3" t="s">
        <v>45</v>
      </c>
      <c r="B27" s="3">
        <v>32</v>
      </c>
    </row>
    <row r="28" spans="1:2" ht="15">
      <c r="A28" s="3" t="s">
        <v>46</v>
      </c>
      <c r="B28" s="3">
        <v>7</v>
      </c>
    </row>
    <row r="29" spans="1:2" ht="15">
      <c r="A29" s="3" t="s">
        <v>47</v>
      </c>
      <c r="B29" s="3">
        <v>2</v>
      </c>
    </row>
    <row r="30" spans="1:2" ht="15">
      <c r="A30" s="3" t="s">
        <v>48</v>
      </c>
      <c r="B30" s="3">
        <v>23</v>
      </c>
    </row>
    <row r="31" spans="1:2" ht="15">
      <c r="A31" s="3" t="s">
        <v>49</v>
      </c>
      <c r="B31" s="3">
        <v>23</v>
      </c>
    </row>
    <row r="32" spans="1:2" ht="15">
      <c r="A32" s="3" t="s">
        <v>50</v>
      </c>
      <c r="B32" s="3">
        <v>7</v>
      </c>
    </row>
    <row r="33" spans="1:2" ht="15">
      <c r="A33" s="3" t="s">
        <v>1</v>
      </c>
      <c r="B33" s="3">
        <v>46</v>
      </c>
    </row>
    <row r="34" spans="1:2" ht="15">
      <c r="A34" s="3" t="s">
        <v>51</v>
      </c>
      <c r="B34" s="3">
        <v>3</v>
      </c>
    </row>
    <row r="35" spans="1:2" ht="15">
      <c r="A35" s="3" t="s">
        <v>2</v>
      </c>
      <c r="B35" s="3">
        <v>23</v>
      </c>
    </row>
    <row r="36" spans="1:2" ht="15">
      <c r="A36" s="3" t="s">
        <v>52</v>
      </c>
      <c r="B36" s="3">
        <v>75</v>
      </c>
    </row>
    <row r="37" spans="1:2" ht="15">
      <c r="A37" s="3" t="s">
        <v>53</v>
      </c>
      <c r="B37" s="3">
        <v>13</v>
      </c>
    </row>
    <row r="38" spans="1:2" ht="15">
      <c r="A38" s="3" t="s">
        <v>54</v>
      </c>
      <c r="B38" s="3">
        <v>20</v>
      </c>
    </row>
    <row r="39" spans="1:2" ht="15">
      <c r="A39" s="3" t="s">
        <v>55</v>
      </c>
      <c r="B39" s="3">
        <v>7</v>
      </c>
    </row>
    <row r="40" spans="1:2" ht="15">
      <c r="A40" s="3" t="s">
        <v>56</v>
      </c>
      <c r="B40" s="3">
        <v>5</v>
      </c>
    </row>
    <row r="41" spans="1:2" ht="15">
      <c r="A41" s="3" t="s">
        <v>57</v>
      </c>
      <c r="B41" s="3">
        <v>6</v>
      </c>
    </row>
    <row r="42" spans="1:2" ht="15">
      <c r="A42" s="3" t="s">
        <v>58</v>
      </c>
      <c r="B42" s="3">
        <v>3</v>
      </c>
    </row>
    <row r="43" spans="1:2" ht="15">
      <c r="A43" s="3" t="s">
        <v>59</v>
      </c>
      <c r="B43" s="3">
        <v>3</v>
      </c>
    </row>
    <row r="44" spans="1:2" ht="15">
      <c r="A44" s="12" t="s">
        <v>139</v>
      </c>
      <c r="B44" s="12">
        <v>1</v>
      </c>
    </row>
    <row r="45" spans="1:2" ht="15">
      <c r="A45" s="12" t="s">
        <v>128</v>
      </c>
      <c r="B45" s="12">
        <v>135</v>
      </c>
    </row>
    <row r="46" spans="1:2" ht="15">
      <c r="A46" s="3" t="s">
        <v>88</v>
      </c>
      <c r="B46" s="3">
        <v>7</v>
      </c>
    </row>
    <row r="47" spans="1:2" ht="15">
      <c r="A47" s="3" t="s">
        <v>69</v>
      </c>
      <c r="B47" s="3">
        <v>2</v>
      </c>
    </row>
    <row r="48" spans="1:2" ht="15">
      <c r="A48" s="3" t="s">
        <v>70</v>
      </c>
      <c r="B48" s="3">
        <v>12</v>
      </c>
    </row>
    <row r="49" spans="1:2" ht="15">
      <c r="A49" s="3" t="s">
        <v>71</v>
      </c>
      <c r="B49" s="3">
        <v>1</v>
      </c>
    </row>
    <row r="50" spans="1:2" ht="15">
      <c r="A50" s="3" t="s">
        <v>73</v>
      </c>
      <c r="B50" s="3">
        <v>2</v>
      </c>
    </row>
    <row r="51" spans="1:2" ht="15">
      <c r="A51" s="3" t="s">
        <v>89</v>
      </c>
      <c r="B51" s="3">
        <v>2</v>
      </c>
    </row>
    <row r="52" spans="1:2" ht="15">
      <c r="A52" s="3" t="s">
        <v>75</v>
      </c>
      <c r="B52" s="3">
        <v>4</v>
      </c>
    </row>
    <row r="53" spans="1:2" ht="15">
      <c r="A53" s="3" t="s">
        <v>78</v>
      </c>
      <c r="B53" s="3">
        <v>8</v>
      </c>
    </row>
    <row r="54" spans="1:2" ht="15">
      <c r="A54" s="3" t="s">
        <v>79</v>
      </c>
      <c r="B54" s="3">
        <v>2</v>
      </c>
    </row>
    <row r="55" spans="1:2" ht="15">
      <c r="A55" s="3" t="s">
        <v>90</v>
      </c>
      <c r="B55" s="3">
        <v>2</v>
      </c>
    </row>
    <row r="56" spans="1:2" ht="15">
      <c r="A56" s="3" t="s">
        <v>91</v>
      </c>
      <c r="B56" s="3">
        <v>2</v>
      </c>
    </row>
    <row r="57" spans="1:2" ht="15">
      <c r="A57" s="3" t="s">
        <v>92</v>
      </c>
      <c r="B57" s="3">
        <v>1</v>
      </c>
    </row>
    <row r="58" spans="1:2" ht="15">
      <c r="A58" s="3" t="s">
        <v>82</v>
      </c>
      <c r="B58" s="3">
        <v>8</v>
      </c>
    </row>
    <row r="59" spans="1:2" ht="15">
      <c r="A59" s="3" t="s">
        <v>84</v>
      </c>
      <c r="B59" s="3">
        <v>79</v>
      </c>
    </row>
    <row r="60" spans="1:2" ht="15">
      <c r="A60" s="3" t="s">
        <v>86</v>
      </c>
      <c r="B60" s="3">
        <v>3</v>
      </c>
    </row>
    <row r="61" spans="1:2" ht="15">
      <c r="A61" s="12" t="s">
        <v>136</v>
      </c>
      <c r="B61" s="12">
        <v>2482</v>
      </c>
    </row>
    <row r="62" spans="1:2" ht="15">
      <c r="A62" s="3" t="s">
        <v>93</v>
      </c>
      <c r="B62" s="3">
        <v>448</v>
      </c>
    </row>
    <row r="63" spans="1:2" ht="15">
      <c r="A63" s="3" t="s">
        <v>94</v>
      </c>
      <c r="B63" s="3">
        <v>1860</v>
      </c>
    </row>
    <row r="64" spans="1:2" ht="15">
      <c r="A64" s="3" t="s">
        <v>95</v>
      </c>
      <c r="B64" s="3">
        <v>106</v>
      </c>
    </row>
    <row r="65" spans="1:2" ht="15">
      <c r="A65" s="3" t="s">
        <v>96</v>
      </c>
      <c r="B65" s="3">
        <v>68</v>
      </c>
    </row>
    <row r="66" spans="1:2" ht="15">
      <c r="A66" s="12" t="s">
        <v>130</v>
      </c>
      <c r="B66" s="12">
        <v>60</v>
      </c>
    </row>
    <row r="67" spans="1:2" ht="15">
      <c r="A67" s="3" t="s">
        <v>115</v>
      </c>
      <c r="B67" s="3">
        <v>2</v>
      </c>
    </row>
    <row r="68" spans="1:2" ht="15">
      <c r="A68" s="3" t="s">
        <v>111</v>
      </c>
      <c r="B68" s="3">
        <v>20</v>
      </c>
    </row>
    <row r="69" spans="1:2" ht="15">
      <c r="A69" s="3" t="s">
        <v>109</v>
      </c>
      <c r="B69" s="3">
        <v>1</v>
      </c>
    </row>
    <row r="70" spans="1:2" ht="15">
      <c r="A70" s="3" t="s">
        <v>110</v>
      </c>
      <c r="B70" s="3">
        <v>31</v>
      </c>
    </row>
    <row r="71" spans="1:2" ht="15">
      <c r="A71" s="3" t="s">
        <v>112</v>
      </c>
      <c r="B71" s="3">
        <v>1</v>
      </c>
    </row>
    <row r="72" spans="1:2" ht="15">
      <c r="A72" s="3" t="s">
        <v>113</v>
      </c>
      <c r="B72" s="3">
        <v>2</v>
      </c>
    </row>
    <row r="73" spans="1:2" ht="15">
      <c r="A73" s="3" t="s">
        <v>114</v>
      </c>
      <c r="B73" s="3">
        <v>3</v>
      </c>
    </row>
    <row r="74" spans="1:2" ht="15">
      <c r="A74" s="12" t="s">
        <v>140</v>
      </c>
      <c r="B74" s="12">
        <v>12</v>
      </c>
    </row>
    <row r="75" spans="1:2" ht="15">
      <c r="A75" s="3" t="s">
        <v>116</v>
      </c>
      <c r="B75" s="3">
        <v>5</v>
      </c>
    </row>
    <row r="76" spans="1:2" ht="15">
      <c r="A76" s="3" t="s">
        <v>117</v>
      </c>
      <c r="B76" s="3">
        <v>7</v>
      </c>
    </row>
  </sheetData>
  <pageMargins left="0.7" right="0.7" top="0.75" bottom="0.75" header="0.3" footer="0.3"/>
  <pageSetup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fe26372-7efb-4158-855a-920d042f2481}">
  <sheetPr>
    <pageSetUpPr fitToPage="1"/>
  </sheetPr>
  <dimension ref="A1:O31"/>
  <sheetViews>
    <sheetView zoomScale="75" zoomScaleNormal="75" workbookViewId="0" topLeftCell="A8">
      <selection pane="topLeft" activeCell="J24" sqref="J24"/>
    </sheetView>
  </sheetViews>
  <sheetFormatPr defaultRowHeight="14.4"/>
  <cols>
    <col min="1" max="1" width="63.142857142857146" customWidth="1"/>
    <col min="2" max="2" width="46.142857142857146" customWidth="1"/>
    <col min="4" max="4" width="15.571428571428571" customWidth="1"/>
    <col min="5" max="5" width="55.285714285714285" customWidth="1"/>
    <col min="6" max="6" width="19.428571428571427" customWidth="1"/>
    <col min="7" max="7" width="35.42857142857143" customWidth="1"/>
    <col min="8" max="8" width="20.285714285714285" customWidth="1"/>
  </cols>
  <sheetData>
    <row r="1" spans="1:8" ht="15.6">
      <c r="A1" s="15" t="s">
        <v>141</v>
      </c>
      <c r="B1" s="15" t="s">
        <v>142</v>
      </c>
      <c r="E1" s="6" t="s">
        <v>143</v>
      </c>
      <c r="F1" s="6" t="s">
        <v>144</v>
      </c>
      <c r="G1" s="6" t="s">
        <v>145</v>
      </c>
      <c r="H1" s="6" t="s">
        <v>146</v>
      </c>
    </row>
    <row r="2" spans="1:9" ht="18">
      <c r="A2" s="16" t="s">
        <v>147</v>
      </c>
      <c r="B2" s="16">
        <v>25185</v>
      </c>
      <c r="E2" s="3" t="s">
        <v>148</v>
      </c>
      <c r="F2" s="3">
        <v>50</v>
      </c>
      <c r="G2" s="3">
        <v>7</v>
      </c>
      <c r="H2" s="3">
        <f>F2*G2</f>
        <v>350</v>
      </c>
      <c r="I2">
        <f>G2</f>
        <v>7</v>
      </c>
    </row>
    <row r="3" spans="1:15" ht="14.4">
      <c r="A3" s="3"/>
      <c r="B3" s="3"/>
      <c r="E3" s="3" t="s">
        <v>149</v>
      </c>
      <c r="F3" s="3">
        <v>60</v>
      </c>
      <c r="G3" s="3">
        <v>8</v>
      </c>
      <c r="H3" s="3">
        <f t="shared" si="0" ref="H3:H13">F3*G3</f>
        <v>480</v>
      </c>
      <c r="I3">
        <f>G3</f>
        <v>8</v>
      </c>
      <c r="K3" s="17" t="s">
        <v>150</v>
      </c>
      <c r="L3" s="17"/>
      <c r="M3" s="17"/>
      <c r="N3" s="17"/>
      <c r="O3" s="17"/>
    </row>
    <row r="4" spans="1:9" ht="18">
      <c r="A4" s="16" t="s">
        <v>151</v>
      </c>
      <c r="B4" s="16">
        <f>SUM(B5:B12)</f>
        <v>14239</v>
      </c>
      <c r="E4" s="3" t="s">
        <v>152</v>
      </c>
      <c r="F4" s="3">
        <v>40</v>
      </c>
      <c r="G4" s="3">
        <v>3</v>
      </c>
      <c r="H4" s="3">
        <f t="shared" si="0"/>
        <v>120</v>
      </c>
      <c r="I4">
        <f>3</f>
        <v>3</v>
      </c>
    </row>
    <row r="5" spans="1:11" ht="14.4">
      <c r="A5" s="3" t="s">
        <v>153</v>
      </c>
      <c r="B5" s="3">
        <v>269</v>
      </c>
      <c r="E5" s="3" t="s">
        <v>154</v>
      </c>
      <c r="F5" s="3">
        <v>90</v>
      </c>
      <c r="G5" s="3">
        <v>8</v>
      </c>
      <c r="H5" s="3">
        <f t="shared" si="0"/>
        <v>720</v>
      </c>
      <c r="I5">
        <f>G5*2</f>
        <v>16</v>
      </c>
      <c r="K5" t="s">
        <v>155</v>
      </c>
    </row>
    <row r="6" spans="1:11" ht="14.4">
      <c r="A6" s="3" t="s">
        <v>156</v>
      </c>
      <c r="B6" s="3">
        <v>4810</v>
      </c>
      <c r="E6" s="3" t="s">
        <v>157</v>
      </c>
      <c r="F6" s="3">
        <v>125</v>
      </c>
      <c r="G6" s="3">
        <v>7</v>
      </c>
      <c r="H6" s="3">
        <f t="shared" si="0"/>
        <v>875</v>
      </c>
      <c r="I6">
        <f>G6*3</f>
        <v>21</v>
      </c>
      <c r="K6" t="s">
        <v>158</v>
      </c>
    </row>
    <row r="7" spans="1:11" ht="47.25" customHeight="1">
      <c r="A7" s="3" t="s">
        <v>159</v>
      </c>
      <c r="B7" s="3">
        <v>1870</v>
      </c>
      <c r="E7" s="3" t="s">
        <v>160</v>
      </c>
      <c r="F7" s="3">
        <v>150</v>
      </c>
      <c r="G7" s="3">
        <v>4</v>
      </c>
      <c r="H7" s="3">
        <f t="shared" si="0"/>
        <v>600</v>
      </c>
      <c r="I7">
        <f>G7*4</f>
        <v>16</v>
      </c>
      <c r="K7" t="s">
        <v>161</v>
      </c>
    </row>
    <row r="8" spans="1:11" ht="47.25" customHeight="1">
      <c r="A8" s="3" t="s">
        <v>162</v>
      </c>
      <c r="B8" s="3">
        <v>2317</v>
      </c>
      <c r="E8" s="3" t="s">
        <v>163</v>
      </c>
      <c r="F8" s="3">
        <v>110</v>
      </c>
      <c r="G8" s="3">
        <v>10</v>
      </c>
      <c r="H8" s="3">
        <f t="shared" si="0"/>
        <v>1100</v>
      </c>
      <c r="I8">
        <f>G8*2</f>
        <v>20</v>
      </c>
      <c r="K8" t="s">
        <v>164</v>
      </c>
    </row>
    <row r="9" spans="1:11" ht="47.25" customHeight="1">
      <c r="A9" s="18" t="s">
        <v>165</v>
      </c>
      <c r="B9" s="3">
        <v>298</v>
      </c>
      <c r="E9" s="3" t="s">
        <v>166</v>
      </c>
      <c r="F9" s="3">
        <v>150</v>
      </c>
      <c r="G9" s="3">
        <v>5</v>
      </c>
      <c r="H9" s="3">
        <f t="shared" si="0"/>
        <v>750</v>
      </c>
      <c r="I9">
        <f>G9*3</f>
        <v>15</v>
      </c>
      <c r="K9" s="1" t="s">
        <v>167</v>
      </c>
    </row>
    <row r="10" spans="1:15" ht="47.25" customHeight="1">
      <c r="A10" s="18" t="s">
        <v>168</v>
      </c>
      <c r="B10" s="3">
        <v>167</v>
      </c>
      <c r="E10" s="3" t="s">
        <v>169</v>
      </c>
      <c r="F10" s="3">
        <v>180</v>
      </c>
      <c r="G10" s="3">
        <v>2</v>
      </c>
      <c r="H10" s="3">
        <f t="shared" si="0"/>
        <v>360</v>
      </c>
      <c r="I10">
        <f>G10*4</f>
        <v>8</v>
      </c>
      <c r="K10" s="17" t="s">
        <v>170</v>
      </c>
      <c r="O10" t="s">
        <v>171</v>
      </c>
    </row>
    <row r="11" spans="1:11" ht="47.25" customHeight="1">
      <c r="A11" s="3" t="s">
        <v>172</v>
      </c>
      <c r="B11" s="3">
        <v>4212</v>
      </c>
      <c r="E11" s="3" t="s">
        <v>173</v>
      </c>
      <c r="F11" s="3">
        <v>240</v>
      </c>
      <c r="G11" s="3">
        <v>1</v>
      </c>
      <c r="H11" s="3">
        <f t="shared" si="0"/>
        <v>240</v>
      </c>
      <c r="I11">
        <f>G11*5</f>
        <v>5</v>
      </c>
      <c r="K11" t="s">
        <v>174</v>
      </c>
    </row>
    <row r="12" spans="1:11" ht="47.25" customHeight="1">
      <c r="A12" t="s">
        <v>175</v>
      </c>
      <c r="B12" s="3">
        <v>296</v>
      </c>
      <c r="E12" s="3" t="s">
        <v>176</v>
      </c>
      <c r="F12" s="3">
        <v>400</v>
      </c>
      <c r="G12">
        <v>3</v>
      </c>
      <c r="H12" s="3">
        <f t="shared" si="0"/>
        <v>1200</v>
      </c>
      <c r="K12" t="s">
        <v>177</v>
      </c>
    </row>
    <row r="13" spans="1:11" ht="18">
      <c r="A13" s="16" t="s">
        <v>178</v>
      </c>
      <c r="B13" s="16">
        <f>SUM(B14:B18)</f>
        <v>2164</v>
      </c>
      <c r="E13" s="3" t="s">
        <v>179</v>
      </c>
      <c r="F13" s="3">
        <v>700</v>
      </c>
      <c r="G13" s="3">
        <v>1</v>
      </c>
      <c r="H13" s="3">
        <f t="shared" si="0"/>
        <v>700</v>
      </c>
      <c r="K13" t="s">
        <v>180</v>
      </c>
    </row>
    <row r="14" spans="1:11" ht="18">
      <c r="A14" s="19" t="s">
        <v>181</v>
      </c>
      <c r="B14" s="3">
        <v>1000</v>
      </c>
      <c r="G14" s="20" t="s">
        <v>182</v>
      </c>
      <c r="H14" s="20">
        <f>SUM(H2:H13)</f>
        <v>7495</v>
      </c>
      <c r="I14">
        <f>SUM(I2:I13)</f>
        <v>119</v>
      </c>
      <c r="K14" s="21" t="s">
        <v>183</v>
      </c>
    </row>
    <row r="15" spans="1:2" ht="14.4">
      <c r="A15" s="19" t="s">
        <v>184</v>
      </c>
      <c r="B15" s="3">
        <v>685</v>
      </c>
    </row>
    <row r="16" spans="1:11" ht="27" customHeight="1">
      <c r="A16" s="19" t="s">
        <v>185</v>
      </c>
      <c r="B16" s="3">
        <v>139</v>
      </c>
      <c r="K16" s="22" t="s">
        <v>171</v>
      </c>
    </row>
    <row r="17" spans="1:11" ht="14.4">
      <c r="A17" s="19" t="s">
        <v>186</v>
      </c>
      <c r="B17" s="3">
        <v>40</v>
      </c>
      <c r="K17" s="23"/>
    </row>
    <row r="18" spans="1:11" ht="14.4">
      <c r="A18" s="3" t="s">
        <v>187</v>
      </c>
      <c r="B18" s="3">
        <v>300</v>
      </c>
      <c r="E18" s="6" t="s">
        <v>188</v>
      </c>
      <c r="F18" s="6" t="s">
        <v>144</v>
      </c>
      <c r="G18" s="6" t="s">
        <v>145</v>
      </c>
      <c r="H18" s="6" t="s">
        <v>146</v>
      </c>
      <c r="K18" s="24" t="s">
        <v>189</v>
      </c>
    </row>
    <row r="19" spans="1:11" ht="18">
      <c r="A19" s="16" t="s">
        <v>190</v>
      </c>
      <c r="B19" s="16">
        <f>SUM(B20:B28)</f>
        <v>10280</v>
      </c>
      <c r="E19" s="3" t="s">
        <v>191</v>
      </c>
      <c r="F19" s="3">
        <v>6</v>
      </c>
      <c r="G19" s="3">
        <v>30</v>
      </c>
      <c r="H19" s="3">
        <f>F19*G19</f>
        <v>180</v>
      </c>
      <c r="I19">
        <f>G19/2</f>
        <v>15</v>
      </c>
      <c r="K19" t="s">
        <v>192</v>
      </c>
    </row>
    <row r="20" spans="1:11" ht="14.4">
      <c r="A20" s="19" t="s">
        <v>193</v>
      </c>
      <c r="B20" s="3">
        <v>3200</v>
      </c>
      <c r="E20" s="3" t="s">
        <v>194</v>
      </c>
      <c r="F20" s="3">
        <v>10</v>
      </c>
      <c r="G20" s="3">
        <v>20</v>
      </c>
      <c r="H20" s="3">
        <f t="shared" si="1" ref="H20:H24">F20*G20</f>
        <v>200</v>
      </c>
      <c r="I20">
        <f>G20*1</f>
        <v>20</v>
      </c>
      <c r="K20" t="s">
        <v>195</v>
      </c>
    </row>
    <row r="21" spans="1:11" ht="14.4">
      <c r="A21" s="19" t="s">
        <v>196</v>
      </c>
      <c r="B21" s="25">
        <v>3500</v>
      </c>
      <c r="E21" s="3" t="s">
        <v>197</v>
      </c>
      <c r="F21" s="3">
        <v>6</v>
      </c>
      <c r="G21" s="3">
        <v>50</v>
      </c>
      <c r="H21" s="3">
        <f t="shared" si="1"/>
        <v>300</v>
      </c>
      <c r="I21">
        <f>G21/2</f>
        <v>25</v>
      </c>
      <c r="K21" s="21" t="s">
        <v>198</v>
      </c>
    </row>
    <row r="22" spans="1:9" ht="14.4">
      <c r="A22" s="19" t="s">
        <v>199</v>
      </c>
      <c r="B22" s="26"/>
      <c r="E22" s="3" t="s">
        <v>200</v>
      </c>
      <c r="F22" s="3">
        <v>10</v>
      </c>
      <c r="G22" s="3">
        <v>80</v>
      </c>
      <c r="H22" s="3">
        <f t="shared" si="1"/>
        <v>800</v>
      </c>
      <c r="I22">
        <f>G22*1</f>
        <v>80</v>
      </c>
    </row>
    <row r="23" spans="1:9" ht="14.4">
      <c r="A23" s="19" t="s">
        <v>201</v>
      </c>
      <c r="B23" s="26"/>
      <c r="E23" s="3" t="s">
        <v>202</v>
      </c>
      <c r="F23" s="3">
        <v>20</v>
      </c>
      <c r="G23" s="3">
        <v>8</v>
      </c>
      <c r="H23" s="3">
        <f t="shared" si="1"/>
        <v>160</v>
      </c>
      <c r="I23">
        <f>G23/2</f>
        <v>4</v>
      </c>
    </row>
    <row r="24" spans="1:9" ht="14.4">
      <c r="A24" s="19" t="s">
        <v>203</v>
      </c>
      <c r="B24" s="26"/>
      <c r="E24" s="3" t="s">
        <v>204</v>
      </c>
      <c r="F24" s="3">
        <v>35</v>
      </c>
      <c r="G24" s="3">
        <v>5</v>
      </c>
      <c r="H24" s="3">
        <f t="shared" si="1"/>
        <v>175</v>
      </c>
      <c r="I24">
        <f>G24*1</f>
        <v>5</v>
      </c>
    </row>
    <row r="25" spans="1:8" ht="18">
      <c r="A25" s="19" t="s">
        <v>205</v>
      </c>
      <c r="B25" s="27"/>
      <c r="G25" s="20" t="s">
        <v>206</v>
      </c>
      <c r="H25" s="20">
        <f>SUM(H19:H24)</f>
        <v>1815</v>
      </c>
    </row>
    <row r="26" spans="1:9" ht="14.4">
      <c r="A26" s="28" t="s">
        <v>207</v>
      </c>
      <c r="B26" s="27">
        <v>380</v>
      </c>
      <c r="I26">
        <f>SUM(I19:I24)</f>
        <v>149</v>
      </c>
    </row>
    <row r="27" spans="1:2" ht="14.4">
      <c r="A27" s="28" t="s">
        <v>208</v>
      </c>
      <c r="B27" s="3">
        <v>2300</v>
      </c>
    </row>
    <row r="28" spans="1:2" ht="14.4">
      <c r="A28" s="19" t="s">
        <v>209</v>
      </c>
      <c r="B28" s="3">
        <v>900</v>
      </c>
    </row>
    <row r="29" spans="1:2" ht="21">
      <c r="A29" s="29" t="s">
        <v>210</v>
      </c>
      <c r="B29" s="29">
        <f>SUM(B2,B4,B13,B19)</f>
        <v>51868</v>
      </c>
    </row>
    <row r="30" spans="1:2" ht="21">
      <c r="A30" s="30" t="s">
        <v>211</v>
      </c>
      <c r="B30" s="30">
        <f>SUM(H14,H25)</f>
        <v>9310</v>
      </c>
    </row>
    <row r="31" spans="1:2" ht="21">
      <c r="A31" s="31" t="s">
        <v>212</v>
      </c>
      <c r="B31" s="31">
        <f>B29/B30</f>
        <v>5.5712137486573576</v>
      </c>
    </row>
  </sheetData>
  <mergeCells count="1">
    <mergeCell ref="B21:B25"/>
  </mergeCells>
  <pageMargins left="0.7" right="0.7" top="0.75" bottom="0.75" header="0.3" footer="0.3"/>
  <pageSetup orientation="landscape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aa5c73-0f61-4b3b-9436-002ff42f742b}">
  <dimension ref="A1:X32"/>
  <sheetViews>
    <sheetView workbookViewId="0" topLeftCell="E1">
      <selection pane="topLeft" activeCell="C5" sqref="C5"/>
    </sheetView>
  </sheetViews>
  <sheetFormatPr defaultRowHeight="14.4"/>
  <cols>
    <col min="2" max="2" width="10.428571428571429" customWidth="1"/>
    <col min="3" max="3" width="23.428571428571427" style="37" customWidth="1"/>
    <col min="4" max="4" width="16.857142857142858" customWidth="1"/>
    <col min="5" max="5" width="12.571428571428571" customWidth="1"/>
    <col min="6" max="7" width="13" style="37" customWidth="1"/>
    <col min="8" max="18" width="9.142857142857142" style="37"/>
  </cols>
  <sheetData>
    <row r="1" spans="1:22" ht="58.5" customHeight="1">
      <c r="A1" s="32" t="s">
        <v>213</v>
      </c>
      <c r="B1" s="3"/>
      <c r="C1" s="33" t="s">
        <v>148</v>
      </c>
      <c r="D1" s="33" t="s">
        <v>149</v>
      </c>
      <c r="E1" s="33" t="s">
        <v>152</v>
      </c>
      <c r="F1" s="33" t="s">
        <v>154</v>
      </c>
      <c r="G1" s="33" t="s">
        <v>157</v>
      </c>
      <c r="H1" s="33" t="s">
        <v>160</v>
      </c>
      <c r="I1" s="33" t="s">
        <v>163</v>
      </c>
      <c r="J1" s="33" t="s">
        <v>166</v>
      </c>
      <c r="K1" s="33" t="s">
        <v>169</v>
      </c>
      <c r="L1" s="33" t="s">
        <v>173</v>
      </c>
      <c r="M1" s="33" t="s">
        <v>214</v>
      </c>
      <c r="N1" s="33" t="s">
        <v>215</v>
      </c>
      <c r="O1" s="33" t="s">
        <v>191</v>
      </c>
      <c r="P1" s="33" t="s">
        <v>194</v>
      </c>
      <c r="Q1" s="33" t="s">
        <v>197</v>
      </c>
      <c r="R1" s="33" t="s">
        <v>200</v>
      </c>
      <c r="S1" s="33" t="s">
        <v>202</v>
      </c>
      <c r="T1" s="33" t="s">
        <v>204</v>
      </c>
      <c r="V1" s="34" t="s">
        <v>216</v>
      </c>
    </row>
    <row r="2" spans="1:24" ht="14.4">
      <c r="A2" s="3">
        <v>11</v>
      </c>
      <c r="B2" s="3" t="s">
        <v>217</v>
      </c>
      <c r="C2" s="35"/>
      <c r="D2" s="3"/>
      <c r="E2" s="3"/>
      <c r="F2" s="35">
        <v>1</v>
      </c>
      <c r="G2" s="35"/>
      <c r="H2" s="35">
        <v>1</v>
      </c>
      <c r="I2" s="35"/>
      <c r="J2" s="35"/>
      <c r="K2" s="35"/>
      <c r="L2" s="35"/>
      <c r="M2" s="35"/>
      <c r="N2" s="35"/>
      <c r="O2" s="35">
        <v>4</v>
      </c>
      <c r="P2" s="35">
        <v>1</v>
      </c>
      <c r="Q2" s="35">
        <v>2</v>
      </c>
      <c r="R2" s="35">
        <v>3</v>
      </c>
      <c r="S2" s="3">
        <v>2</v>
      </c>
      <c r="T2" s="3"/>
      <c r="V2" t="s">
        <v>218</v>
      </c>
      <c r="X2" t="s">
        <v>219</v>
      </c>
    </row>
    <row r="3" spans="1:22" ht="14.4">
      <c r="A3" s="3">
        <v>11</v>
      </c>
      <c r="B3" s="3" t="s">
        <v>217</v>
      </c>
      <c r="C3" s="35">
        <v>3</v>
      </c>
      <c r="D3" s="3"/>
      <c r="E3" s="3"/>
      <c r="F3" s="35"/>
      <c r="G3" s="35">
        <v>1</v>
      </c>
      <c r="H3" s="35"/>
      <c r="I3" s="35"/>
      <c r="J3" s="35"/>
      <c r="K3" s="35"/>
      <c r="L3" s="35"/>
      <c r="M3" s="35"/>
      <c r="N3" s="35"/>
      <c r="O3" s="35">
        <v>2</v>
      </c>
      <c r="P3" s="35">
        <v>2</v>
      </c>
      <c r="Q3" s="35">
        <v>2</v>
      </c>
      <c r="R3" s="35">
        <v>4</v>
      </c>
      <c r="S3" s="3"/>
      <c r="T3" s="3">
        <v>1</v>
      </c>
      <c r="V3" t="s">
        <v>220</v>
      </c>
    </row>
    <row r="4" spans="1:20" ht="14.4">
      <c r="A4" s="3">
        <v>11</v>
      </c>
      <c r="B4" s="3" t="s">
        <v>217</v>
      </c>
      <c r="C4" s="35">
        <v>1</v>
      </c>
      <c r="D4" s="3"/>
      <c r="E4" s="3">
        <v>1</v>
      </c>
      <c r="F4" s="35">
        <v>2</v>
      </c>
      <c r="G4" s="35">
        <v>1</v>
      </c>
      <c r="H4" s="35"/>
      <c r="I4" s="35"/>
      <c r="J4" s="35"/>
      <c r="K4" s="35"/>
      <c r="L4" s="35"/>
      <c r="M4" s="35"/>
      <c r="N4" s="35"/>
      <c r="O4" s="35">
        <v>2</v>
      </c>
      <c r="P4" s="35">
        <v>1</v>
      </c>
      <c r="Q4" s="35">
        <v>2</v>
      </c>
      <c r="R4" s="35">
        <v>4</v>
      </c>
      <c r="S4" s="3">
        <v>2</v>
      </c>
      <c r="T4" s="3"/>
    </row>
    <row r="5" spans="1:20" ht="14.4">
      <c r="A5" s="3">
        <v>11</v>
      </c>
      <c r="B5" s="3" t="s">
        <v>217</v>
      </c>
      <c r="C5" s="35">
        <v>1</v>
      </c>
      <c r="D5" s="3"/>
      <c r="E5" s="3">
        <v>1</v>
      </c>
      <c r="F5" s="35"/>
      <c r="G5" s="35"/>
      <c r="H5" s="35"/>
      <c r="I5" s="35"/>
      <c r="J5" s="35"/>
      <c r="K5" s="35"/>
      <c r="L5" s="35"/>
      <c r="M5" s="35"/>
      <c r="N5" s="35"/>
      <c r="O5" s="35">
        <v>4</v>
      </c>
      <c r="P5" s="35"/>
      <c r="Q5" s="35">
        <v>4</v>
      </c>
      <c r="R5" s="35">
        <v>5</v>
      </c>
      <c r="S5" s="3"/>
      <c r="T5" s="3"/>
    </row>
    <row r="6" spans="1:23" ht="14.4">
      <c r="A6" s="3">
        <v>11</v>
      </c>
      <c r="B6" s="3" t="s">
        <v>217</v>
      </c>
      <c r="C6" s="35">
        <v>1</v>
      </c>
      <c r="D6" s="3"/>
      <c r="E6" s="3">
        <v>1</v>
      </c>
      <c r="F6" s="35"/>
      <c r="G6" s="35"/>
      <c r="H6" s="35"/>
      <c r="I6" s="35"/>
      <c r="J6" s="35"/>
      <c r="K6" s="35"/>
      <c r="L6" s="35"/>
      <c r="M6" s="35"/>
      <c r="N6" s="35"/>
      <c r="O6" s="35">
        <v>4</v>
      </c>
      <c r="P6" s="35"/>
      <c r="Q6" s="35">
        <v>4</v>
      </c>
      <c r="R6" s="35">
        <v>5</v>
      </c>
      <c r="S6" s="3"/>
      <c r="T6" s="3"/>
      <c r="W6" t="s">
        <v>221</v>
      </c>
    </row>
    <row r="7" spans="1:23" ht="14.4">
      <c r="A7" s="3">
        <v>12</v>
      </c>
      <c r="B7" s="32" t="s">
        <v>222</v>
      </c>
      <c r="C7" s="35"/>
      <c r="D7" s="3">
        <v>1</v>
      </c>
      <c r="E7" s="3"/>
      <c r="F7" s="35"/>
      <c r="G7" s="35"/>
      <c r="H7" s="35"/>
      <c r="I7" s="35">
        <v>2</v>
      </c>
      <c r="J7" s="35"/>
      <c r="K7" s="35"/>
      <c r="L7" s="35">
        <v>1</v>
      </c>
      <c r="M7" s="35"/>
      <c r="N7" s="35"/>
      <c r="O7" s="35">
        <v>2</v>
      </c>
      <c r="P7" s="35"/>
      <c r="Q7" s="35">
        <v>6</v>
      </c>
      <c r="R7" s="35">
        <v>7</v>
      </c>
      <c r="S7" s="3"/>
      <c r="T7" s="3"/>
      <c r="W7" t="s">
        <v>223</v>
      </c>
    </row>
    <row r="8" spans="1:23" ht="14.4">
      <c r="A8" s="3">
        <v>12</v>
      </c>
      <c r="B8" s="32" t="s">
        <v>222</v>
      </c>
      <c r="C8" s="35"/>
      <c r="D8" s="3">
        <v>1</v>
      </c>
      <c r="E8" s="3"/>
      <c r="F8" s="35"/>
      <c r="G8" s="35"/>
      <c r="H8" s="35"/>
      <c r="I8" s="35">
        <v>2</v>
      </c>
      <c r="J8" s="35">
        <v>1</v>
      </c>
      <c r="K8" s="35"/>
      <c r="L8" s="35"/>
      <c r="M8" s="35"/>
      <c r="N8" s="35"/>
      <c r="O8" s="35">
        <v>2</v>
      </c>
      <c r="P8" s="35">
        <v>1</v>
      </c>
      <c r="Q8" s="35">
        <v>6</v>
      </c>
      <c r="R8" s="35">
        <v>7</v>
      </c>
      <c r="S8" s="3">
        <v>2</v>
      </c>
      <c r="T8" s="3"/>
      <c r="W8" t="s">
        <v>224</v>
      </c>
    </row>
    <row r="9" spans="1:20" ht="14.4">
      <c r="A9" s="3">
        <v>11</v>
      </c>
      <c r="B9" s="3" t="s">
        <v>217</v>
      </c>
      <c r="C9" s="35">
        <v>1</v>
      </c>
      <c r="D9" s="3"/>
      <c r="E9" s="3"/>
      <c r="F9" s="35"/>
      <c r="G9" s="35"/>
      <c r="H9" s="35">
        <v>1</v>
      </c>
      <c r="I9" s="35"/>
      <c r="J9" s="35"/>
      <c r="K9" s="35"/>
      <c r="L9" s="35"/>
      <c r="M9" s="35"/>
      <c r="N9" s="35"/>
      <c r="O9" s="35">
        <v>2</v>
      </c>
      <c r="P9" s="35"/>
      <c r="Q9" s="35">
        <v>2</v>
      </c>
      <c r="R9" s="35">
        <v>3</v>
      </c>
      <c r="S9" s="3"/>
      <c r="T9" s="3"/>
    </row>
    <row r="10" spans="1:20" ht="14.4">
      <c r="A10" s="3">
        <v>11</v>
      </c>
      <c r="B10" s="3" t="s">
        <v>217</v>
      </c>
      <c r="C10" s="35">
        <v>1</v>
      </c>
      <c r="D10" s="3"/>
      <c r="E10" s="3">
        <v>1</v>
      </c>
      <c r="F10" s="35"/>
      <c r="G10" s="35">
        <v>1</v>
      </c>
      <c r="H10" s="35"/>
      <c r="I10" s="35"/>
      <c r="J10" s="35"/>
      <c r="K10" s="35"/>
      <c r="L10" s="35"/>
      <c r="M10" s="35"/>
      <c r="N10" s="35"/>
      <c r="O10" s="35">
        <v>2</v>
      </c>
      <c r="P10" s="35"/>
      <c r="Q10" s="35">
        <v>2</v>
      </c>
      <c r="R10" s="35">
        <v>4</v>
      </c>
      <c r="S10" s="3"/>
      <c r="T10" s="3"/>
    </row>
    <row r="11" spans="1:20" ht="14.4">
      <c r="A11" s="3">
        <v>11</v>
      </c>
      <c r="B11" s="3" t="s">
        <v>217</v>
      </c>
      <c r="C11" s="35"/>
      <c r="D11" s="3"/>
      <c r="E11" s="3">
        <v>1</v>
      </c>
      <c r="F11" s="35"/>
      <c r="G11" s="35"/>
      <c r="H11" s="35"/>
      <c r="I11" s="35"/>
      <c r="J11" s="35"/>
      <c r="K11" s="35"/>
      <c r="L11" s="35"/>
      <c r="M11" s="35"/>
      <c r="N11" s="35"/>
      <c r="O11" s="35">
        <v>2</v>
      </c>
      <c r="P11" s="35"/>
      <c r="Q11" s="35">
        <v>2</v>
      </c>
      <c r="R11" s="35">
        <v>4</v>
      </c>
      <c r="S11" s="3"/>
      <c r="T11" s="3"/>
    </row>
    <row r="12" spans="1:20" ht="14.4">
      <c r="A12" s="3">
        <v>11</v>
      </c>
      <c r="B12" s="3" t="s">
        <v>217</v>
      </c>
      <c r="C12" s="35"/>
      <c r="D12" s="3"/>
      <c r="E12" s="3">
        <v>1</v>
      </c>
      <c r="F12" s="35"/>
      <c r="G12" s="35"/>
      <c r="H12" s="35"/>
      <c r="I12" s="35"/>
      <c r="J12" s="35"/>
      <c r="K12" s="35"/>
      <c r="L12" s="35"/>
      <c r="M12" s="35"/>
      <c r="N12" s="35"/>
      <c r="O12" s="35">
        <v>2</v>
      </c>
      <c r="P12" s="35"/>
      <c r="Q12" s="35">
        <v>4</v>
      </c>
      <c r="R12" s="35">
        <v>5</v>
      </c>
      <c r="S12" s="3"/>
      <c r="T12" s="3"/>
    </row>
    <row r="13" spans="1:20" ht="14.4">
      <c r="A13" s="3">
        <v>11</v>
      </c>
      <c r="B13" s="3" t="s">
        <v>217</v>
      </c>
      <c r="C13" s="35"/>
      <c r="D13" s="3"/>
      <c r="E13" s="3"/>
      <c r="F13" s="35">
        <v>1</v>
      </c>
      <c r="G13" s="35"/>
      <c r="H13" s="35"/>
      <c r="I13" s="35"/>
      <c r="J13" s="35"/>
      <c r="K13" s="35"/>
      <c r="L13" s="35"/>
      <c r="M13" s="35"/>
      <c r="N13" s="35"/>
      <c r="O13" s="35">
        <v>2</v>
      </c>
      <c r="P13" s="35"/>
      <c r="Q13" s="35">
        <v>4</v>
      </c>
      <c r="R13" s="35">
        <v>5</v>
      </c>
      <c r="S13" s="3"/>
      <c r="T13" s="3"/>
    </row>
    <row r="14" spans="1:20" ht="14.4">
      <c r="A14" s="3">
        <v>12</v>
      </c>
      <c r="B14" s="32" t="s">
        <v>222</v>
      </c>
      <c r="C14" s="35"/>
      <c r="D14" s="3">
        <v>1</v>
      </c>
      <c r="E14" s="3"/>
      <c r="F14" s="35"/>
      <c r="G14" s="35"/>
      <c r="H14" s="35"/>
      <c r="I14" s="35">
        <v>1</v>
      </c>
      <c r="J14" s="35"/>
      <c r="K14" s="35">
        <v>1</v>
      </c>
      <c r="L14" s="35"/>
      <c r="M14" s="35"/>
      <c r="N14" s="35"/>
      <c r="O14" s="35">
        <v>2</v>
      </c>
      <c r="P14" s="35">
        <v>1</v>
      </c>
      <c r="Q14" s="35">
        <v>6</v>
      </c>
      <c r="R14" s="35">
        <v>7</v>
      </c>
      <c r="S14" s="3"/>
      <c r="T14" s="3">
        <v>1</v>
      </c>
    </row>
    <row r="15" spans="1:20" ht="14.4">
      <c r="A15" s="3">
        <v>12</v>
      </c>
      <c r="B15" s="32" t="s">
        <v>222</v>
      </c>
      <c r="C15" s="35"/>
      <c r="D15" s="3">
        <v>1</v>
      </c>
      <c r="E15" s="3"/>
      <c r="F15" s="35"/>
      <c r="G15" s="35"/>
      <c r="H15" s="35"/>
      <c r="I15" s="35">
        <v>3</v>
      </c>
      <c r="J15" s="35"/>
      <c r="K15" s="35"/>
      <c r="L15" s="35"/>
      <c r="M15" s="35"/>
      <c r="N15" s="35"/>
      <c r="O15" s="35">
        <v>2</v>
      </c>
      <c r="P15" s="35">
        <v>1</v>
      </c>
      <c r="Q15" s="35">
        <v>6</v>
      </c>
      <c r="R15" s="35">
        <v>7</v>
      </c>
      <c r="S15" s="3">
        <v>2</v>
      </c>
      <c r="T15" s="3"/>
    </row>
    <row r="16" spans="1:20" ht="14.4">
      <c r="A16" s="3">
        <v>11</v>
      </c>
      <c r="B16" s="3" t="s">
        <v>217</v>
      </c>
      <c r="C16" s="35">
        <v>1</v>
      </c>
      <c r="D16" s="3"/>
      <c r="E16" s="3">
        <v>1</v>
      </c>
      <c r="F16" s="35">
        <v>1</v>
      </c>
      <c r="G16" s="35"/>
      <c r="H16" s="35"/>
      <c r="I16" s="35"/>
      <c r="J16" s="35"/>
      <c r="K16" s="35"/>
      <c r="L16" s="35"/>
      <c r="M16" s="35"/>
      <c r="N16" s="35"/>
      <c r="O16" s="35"/>
      <c r="P16" s="35">
        <v>2</v>
      </c>
      <c r="Q16" s="35">
        <v>2</v>
      </c>
      <c r="R16" s="35">
        <v>3</v>
      </c>
      <c r="S16" s="3"/>
      <c r="T16" s="3"/>
    </row>
    <row r="17" spans="1:20" ht="14.4">
      <c r="A17" s="3">
        <v>11</v>
      </c>
      <c r="B17" s="3" t="s">
        <v>217</v>
      </c>
      <c r="C17" s="35"/>
      <c r="D17" s="3"/>
      <c r="E17" s="3">
        <v>1</v>
      </c>
      <c r="F17" s="35"/>
      <c r="G17" s="35">
        <v>1</v>
      </c>
      <c r="H17" s="35"/>
      <c r="I17" s="35"/>
      <c r="J17" s="35"/>
      <c r="K17" s="35"/>
      <c r="L17" s="35"/>
      <c r="M17" s="35"/>
      <c r="N17" s="35"/>
      <c r="O17" s="35"/>
      <c r="P17" s="35">
        <v>2</v>
      </c>
      <c r="Q17" s="35">
        <v>2</v>
      </c>
      <c r="R17" s="35">
        <v>4</v>
      </c>
      <c r="S17" s="3"/>
      <c r="T17" s="3"/>
    </row>
    <row r="18" spans="1:20" ht="14.4">
      <c r="A18" s="3">
        <v>11</v>
      </c>
      <c r="B18" s="3" t="s">
        <v>217</v>
      </c>
      <c r="C18" s="35">
        <v>1</v>
      </c>
      <c r="D18" s="3"/>
      <c r="E18" s="3">
        <v>1</v>
      </c>
      <c r="F18" s="35">
        <v>1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>
        <v>2</v>
      </c>
      <c r="R18" s="35">
        <v>4</v>
      </c>
      <c r="S18" s="3"/>
      <c r="T18" s="3"/>
    </row>
    <row r="19" spans="1:20" ht="14.4">
      <c r="A19" s="3">
        <v>11</v>
      </c>
      <c r="B19" s="3" t="s">
        <v>217</v>
      </c>
      <c r="C19" s="35">
        <v>1</v>
      </c>
      <c r="D19" s="3"/>
      <c r="E19" s="3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>
        <v>4</v>
      </c>
      <c r="R19" s="35">
        <v>5</v>
      </c>
      <c r="S19" s="3"/>
      <c r="T19" s="3"/>
    </row>
    <row r="20" spans="1:20" ht="14.4">
      <c r="A20" s="3">
        <v>11</v>
      </c>
      <c r="B20" s="3" t="s">
        <v>217</v>
      </c>
      <c r="C20" s="35"/>
      <c r="D20" s="3"/>
      <c r="E20" s="3"/>
      <c r="F20" s="35"/>
      <c r="G20" s="35"/>
      <c r="H20" s="35">
        <v>1</v>
      </c>
      <c r="I20" s="35"/>
      <c r="J20" s="35"/>
      <c r="K20" s="35"/>
      <c r="L20" s="35"/>
      <c r="M20" s="35"/>
      <c r="N20" s="35"/>
      <c r="O20" s="35"/>
      <c r="P20" s="35"/>
      <c r="Q20" s="35">
        <v>4</v>
      </c>
      <c r="R20" s="35">
        <v>5</v>
      </c>
      <c r="S20" s="3"/>
      <c r="T20" s="3"/>
    </row>
    <row r="21" spans="1:20" ht="14.4">
      <c r="A21" s="3">
        <v>12</v>
      </c>
      <c r="B21" s="32" t="s">
        <v>222</v>
      </c>
      <c r="C21" s="35"/>
      <c r="D21" s="3">
        <v>1</v>
      </c>
      <c r="E21" s="3"/>
      <c r="F21" s="35"/>
      <c r="G21" s="35"/>
      <c r="H21" s="35"/>
      <c r="I21" s="35"/>
      <c r="J21" s="35">
        <v>1</v>
      </c>
      <c r="K21" s="35"/>
      <c r="L21" s="35"/>
      <c r="M21" s="35">
        <v>1</v>
      </c>
      <c r="N21" s="35"/>
      <c r="O21" s="35">
        <v>2</v>
      </c>
      <c r="P21" s="35">
        <v>2</v>
      </c>
      <c r="Q21" s="35">
        <v>4</v>
      </c>
      <c r="R21" s="35">
        <v>7</v>
      </c>
      <c r="S21" s="3">
        <v>2</v>
      </c>
      <c r="T21" s="3"/>
    </row>
    <row r="22" spans="1:20" ht="14.4">
      <c r="A22" s="3">
        <v>12</v>
      </c>
      <c r="B22" s="32" t="s">
        <v>222</v>
      </c>
      <c r="C22" s="35"/>
      <c r="D22" s="3">
        <v>1</v>
      </c>
      <c r="E22" s="3"/>
      <c r="F22" s="35"/>
      <c r="G22" s="35"/>
      <c r="H22" s="35"/>
      <c r="I22" s="35">
        <v>2</v>
      </c>
      <c r="J22" s="35"/>
      <c r="K22" s="35"/>
      <c r="L22" s="35"/>
      <c r="M22" s="35">
        <v>2</v>
      </c>
      <c r="N22" s="35"/>
      <c r="O22" s="35"/>
      <c r="P22" s="35">
        <v>1</v>
      </c>
      <c r="Q22" s="35">
        <v>4</v>
      </c>
      <c r="R22" s="35">
        <v>7</v>
      </c>
      <c r="S22" s="3"/>
      <c r="T22" s="3">
        <v>1</v>
      </c>
    </row>
    <row r="23" spans="1:20" ht="14.4">
      <c r="A23" s="3">
        <v>11</v>
      </c>
      <c r="B23" s="3" t="s">
        <v>217</v>
      </c>
      <c r="C23" s="35"/>
      <c r="D23" s="3"/>
      <c r="E23" s="3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>
        <v>1</v>
      </c>
      <c r="Q23" s="35">
        <v>2</v>
      </c>
      <c r="R23" s="35">
        <v>3</v>
      </c>
      <c r="S23" s="3"/>
      <c r="T23" s="3"/>
    </row>
    <row r="24" spans="1:20" ht="14.4">
      <c r="A24" s="3">
        <v>11</v>
      </c>
      <c r="B24" s="3" t="s">
        <v>217</v>
      </c>
      <c r="C24" s="35">
        <v>1</v>
      </c>
      <c r="D24" s="3"/>
      <c r="E24" s="3">
        <v>1</v>
      </c>
      <c r="F24" s="35">
        <v>1</v>
      </c>
      <c r="G24" s="35">
        <v>1</v>
      </c>
      <c r="H24" s="35"/>
      <c r="I24" s="35"/>
      <c r="J24" s="35"/>
      <c r="K24" s="35"/>
      <c r="L24" s="35"/>
      <c r="M24" s="35"/>
      <c r="N24" s="35"/>
      <c r="O24" s="35"/>
      <c r="P24" s="35">
        <v>1</v>
      </c>
      <c r="Q24" s="35">
        <v>2</v>
      </c>
      <c r="R24" s="35">
        <v>4</v>
      </c>
      <c r="S24" s="3"/>
      <c r="T24" s="3">
        <v>1</v>
      </c>
    </row>
    <row r="25" spans="1:20" ht="14.4">
      <c r="A25" s="3">
        <v>11</v>
      </c>
      <c r="B25" s="3" t="s">
        <v>217</v>
      </c>
      <c r="C25" s="35"/>
      <c r="D25" s="3"/>
      <c r="E25" s="3">
        <v>1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>
        <v>2</v>
      </c>
      <c r="R25" s="35">
        <v>4</v>
      </c>
      <c r="S25" s="3"/>
      <c r="T25" s="3">
        <v>1</v>
      </c>
    </row>
    <row r="26" spans="1:20" ht="14.4">
      <c r="A26" s="3">
        <v>11</v>
      </c>
      <c r="B26" s="3" t="s">
        <v>217</v>
      </c>
      <c r="C26" s="35"/>
      <c r="D26" s="3"/>
      <c r="E26" s="3"/>
      <c r="F26" s="35">
        <v>1</v>
      </c>
      <c r="G26" s="35">
        <v>1</v>
      </c>
      <c r="H26" s="35"/>
      <c r="I26" s="35"/>
      <c r="J26" s="35"/>
      <c r="K26" s="35"/>
      <c r="L26" s="35"/>
      <c r="M26" s="35"/>
      <c r="N26" s="35"/>
      <c r="O26" s="35"/>
      <c r="P26" s="35"/>
      <c r="Q26" s="35">
        <v>4</v>
      </c>
      <c r="R26" s="35">
        <v>5</v>
      </c>
      <c r="S26" s="3"/>
      <c r="T26" s="3"/>
    </row>
    <row r="27" spans="1:20" ht="14.4">
      <c r="A27" s="3">
        <v>11</v>
      </c>
      <c r="B27" s="3" t="s">
        <v>217</v>
      </c>
      <c r="C27" s="35"/>
      <c r="D27" s="3"/>
      <c r="E27" s="3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>
        <v>4</v>
      </c>
      <c r="R27" s="35">
        <v>5</v>
      </c>
      <c r="S27" s="3"/>
      <c r="T27" s="3"/>
    </row>
    <row r="28" spans="1:20" ht="14.4">
      <c r="A28" s="3">
        <v>12</v>
      </c>
      <c r="B28" s="32" t="s">
        <v>222</v>
      </c>
      <c r="C28" s="35"/>
      <c r="D28" s="3">
        <v>1</v>
      </c>
      <c r="E28" s="3"/>
      <c r="F28" s="35"/>
      <c r="G28" s="35"/>
      <c r="H28" s="35">
        <v>1</v>
      </c>
      <c r="I28" s="35"/>
      <c r="J28" s="35"/>
      <c r="K28" s="35"/>
      <c r="L28" s="35"/>
      <c r="M28" s="35"/>
      <c r="N28" s="35">
        <v>1</v>
      </c>
      <c r="O28" s="35">
        <v>3</v>
      </c>
      <c r="P28" s="35">
        <v>2</v>
      </c>
      <c r="Q28" s="35">
        <v>4</v>
      </c>
      <c r="R28" s="35">
        <v>7</v>
      </c>
      <c r="S28" s="3">
        <v>1</v>
      </c>
      <c r="T28" s="3"/>
    </row>
    <row r="29" spans="1:20" ht="14.4">
      <c r="A29" s="3">
        <v>12</v>
      </c>
      <c r="B29" s="32" t="s">
        <v>222</v>
      </c>
      <c r="C29" s="35"/>
      <c r="D29" s="3">
        <v>1</v>
      </c>
      <c r="E29" s="3"/>
      <c r="F29" s="35"/>
      <c r="G29" s="35"/>
      <c r="H29" s="35"/>
      <c r="I29" s="35"/>
      <c r="J29" s="35">
        <v>1</v>
      </c>
      <c r="K29" s="35">
        <v>1</v>
      </c>
      <c r="L29" s="35"/>
      <c r="M29" s="35"/>
      <c r="N29" s="35"/>
      <c r="O29" s="35">
        <v>1</v>
      </c>
      <c r="P29" s="35">
        <v>2</v>
      </c>
      <c r="Q29" s="35">
        <v>4</v>
      </c>
      <c r="R29" s="35">
        <v>7</v>
      </c>
      <c r="S29" s="3">
        <v>1</v>
      </c>
      <c r="T29" s="3"/>
    </row>
    <row r="30" spans="1:20" ht="14.4">
      <c r="A30" s="3">
        <v>11</v>
      </c>
      <c r="B30" s="3" t="s">
        <v>217</v>
      </c>
      <c r="C30" s="35"/>
      <c r="D30" s="3"/>
      <c r="E30" s="3"/>
      <c r="F30" s="35"/>
      <c r="G30" s="35">
        <v>1</v>
      </c>
      <c r="H30" s="35"/>
      <c r="I30" s="35"/>
      <c r="J30" s="35"/>
      <c r="K30" s="35"/>
      <c r="L30" s="35"/>
      <c r="M30" s="35"/>
      <c r="N30" s="35"/>
      <c r="O30" s="35"/>
      <c r="P30" s="35"/>
      <c r="Q30" s="35">
        <v>2</v>
      </c>
      <c r="R30" s="35">
        <v>2</v>
      </c>
      <c r="S30" s="3"/>
      <c r="T30" s="3">
        <v>1</v>
      </c>
    </row>
    <row r="31" spans="1:20" ht="14.4">
      <c r="A31" s="3">
        <v>11</v>
      </c>
      <c r="B31" s="3" t="s">
        <v>217</v>
      </c>
      <c r="C31" s="35"/>
      <c r="D31" s="3"/>
      <c r="E31" s="3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>
        <v>2</v>
      </c>
      <c r="R31" s="35">
        <v>2</v>
      </c>
      <c r="S31" s="3"/>
      <c r="T31" s="3">
        <v>1</v>
      </c>
    </row>
    <row r="32" spans="2:20" ht="14.4">
      <c r="B32" s="36" t="s">
        <v>225</v>
      </c>
      <c r="C32" s="35">
        <f>SUM(C2:C31)</f>
        <v>12</v>
      </c>
      <c r="D32" s="35">
        <f t="shared" si="0" ref="D32:T32">SUM(D2:D31)</f>
        <v>8</v>
      </c>
      <c r="E32" s="35">
        <f t="shared" si="0"/>
        <v>12</v>
      </c>
      <c r="F32" s="35">
        <f t="shared" si="0"/>
        <v>8</v>
      </c>
      <c r="G32" s="35">
        <f t="shared" si="0"/>
        <v>7</v>
      </c>
      <c r="H32" s="35">
        <f t="shared" si="0"/>
        <v>4</v>
      </c>
      <c r="I32" s="35">
        <f t="shared" si="0"/>
        <v>10</v>
      </c>
      <c r="J32" s="35">
        <f t="shared" si="0"/>
        <v>3</v>
      </c>
      <c r="K32" s="35">
        <f t="shared" si="0"/>
        <v>2</v>
      </c>
      <c r="L32" s="35">
        <f t="shared" si="0"/>
        <v>1</v>
      </c>
      <c r="M32" s="35">
        <f t="shared" si="0"/>
        <v>3</v>
      </c>
      <c r="N32" s="35">
        <f t="shared" si="0"/>
        <v>1</v>
      </c>
      <c r="O32" s="35">
        <f t="shared" si="0"/>
        <v>40</v>
      </c>
      <c r="P32" s="35">
        <f t="shared" si="0"/>
        <v>20</v>
      </c>
      <c r="Q32" s="35">
        <f t="shared" si="0"/>
        <v>100</v>
      </c>
      <c r="R32" s="35">
        <f t="shared" si="0"/>
        <v>144</v>
      </c>
      <c r="S32" s="35">
        <f t="shared" si="0"/>
        <v>12</v>
      </c>
      <c r="T32" s="35">
        <f t="shared" si="0"/>
        <v>7</v>
      </c>
    </row>
  </sheetData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5227800-6ca0-4322-9c18-c5307073a5c4}">
  <dimension ref="A1:S8"/>
  <sheetViews>
    <sheetView workbookViewId="0" topLeftCell="E1">
      <selection pane="topLeft" activeCell="P17" sqref="P17"/>
    </sheetView>
  </sheetViews>
  <sheetFormatPr defaultRowHeight="14.4"/>
  <cols>
    <col min="1" max="1" width="29.571428571428573" customWidth="1"/>
    <col min="2" max="2" width="25" customWidth="1"/>
    <col min="15" max="15" width="23.857142857142858" customWidth="1"/>
    <col min="16" max="16" width="30.714285714285715" customWidth="1"/>
    <col min="17" max="17" width="26.857142857142858" customWidth="1"/>
    <col min="18" max="18" width="19.285714285714285" customWidth="1"/>
  </cols>
  <sheetData>
    <row r="1" spans="1:3" ht="14.4">
      <c r="A1" t="s">
        <v>226</v>
      </c>
      <c r="B1" t="s">
        <v>227</v>
      </c>
      <c r="C1" t="s">
        <v>228</v>
      </c>
    </row>
    <row r="2" spans="2:2" ht="14.4">
      <c r="B2" t="s">
        <v>229</v>
      </c>
    </row>
    <row r="3" spans="2:18" ht="14.4">
      <c r="B3" t="s">
        <v>230</v>
      </c>
      <c r="N3" t="s">
        <v>231</v>
      </c>
      <c r="O3" t="s">
        <v>232</v>
      </c>
      <c r="P3" t="s">
        <v>233</v>
      </c>
      <c r="Q3" t="s">
        <v>234</v>
      </c>
      <c r="R3" t="s">
        <v>235</v>
      </c>
    </row>
    <row r="4" spans="1:19" ht="14.4">
      <c r="A4" t="s">
        <v>225</v>
      </c>
      <c r="B4">
        <f>134*5</f>
        <v>670</v>
      </c>
      <c r="N4">
        <v>1</v>
      </c>
      <c r="O4" t="s">
        <v>236</v>
      </c>
      <c r="P4" t="s">
        <v>237</v>
      </c>
      <c r="Q4">
        <v>3308</v>
      </c>
      <c r="R4">
        <v>3030</v>
      </c>
      <c r="S4" t="s">
        <v>238</v>
      </c>
    </row>
    <row r="5" spans="1:18" ht="14.4">
      <c r="A5" t="s">
        <v>239</v>
      </c>
      <c r="B5">
        <f>B4+15</f>
        <v>685</v>
      </c>
      <c r="N5">
        <v>2</v>
      </c>
      <c r="O5" t="s">
        <v>240</v>
      </c>
      <c r="Q5">
        <v>1730</v>
      </c>
      <c r="R5">
        <v>1370</v>
      </c>
    </row>
    <row r="6" spans="14:16" ht="14.4">
      <c r="N6">
        <v>3</v>
      </c>
      <c r="O6" t="s">
        <v>172</v>
      </c>
      <c r="P6">
        <v>3510</v>
      </c>
    </row>
    <row r="7" spans="14:17" ht="14.4">
      <c r="N7">
        <v>4</v>
      </c>
      <c r="O7" t="s">
        <v>165</v>
      </c>
      <c r="P7">
        <v>254.59999999999999</v>
      </c>
      <c r="Q7">
        <v>248</v>
      </c>
    </row>
    <row r="8" spans="14:16" ht="14.4">
      <c r="N8">
        <v>5</v>
      </c>
      <c r="O8" t="s">
        <v>175</v>
      </c>
      <c r="P8">
        <v>247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запросы минск</vt:lpstr>
      <vt:lpstr>запросы минская обл</vt:lpstr>
      <vt:lpstr>остальная беларусь</vt:lpstr>
      <vt:lpstr>расчет окупаемости</vt:lpstr>
      <vt:lpstr>расчет по дням</vt:lpstr>
      <vt:lpstr>расчеты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2021-11-08T08:31:15Z</dcterms:modified>
  <cp:category/>
</cp:coreProperties>
</file>