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DO-502\Desktop\Выполнение\ИЮЛЬ 2019\Выполнение\10145\"/>
    </mc:Choice>
  </mc:AlternateContent>
  <xr:revisionPtr revIDLastSave="0" documentId="13_ncr:1_{FA3C2544-94F4-4166-815C-15B6EC40F758}" xr6:coauthVersionLast="43" xr6:coauthVersionMax="43" xr10:uidLastSave="{00000000-0000-0000-0000-000000000000}"/>
  <bookViews>
    <workbookView xWindow="-108" yWindow="-108" windowWidth="19416" windowHeight="10440" tabRatio="903" firstSheet="6" activeTab="6" xr2:uid="{00000000-000D-0000-FFFF-FFFF00000000}"/>
  </bookViews>
  <sheets>
    <sheet name="МАТЕР" sheetId="5" state="hidden" r:id="rId1"/>
    <sheet name="КС2 №27" sheetId="6" state="hidden" r:id="rId2"/>
    <sheet name="КС2 №28" sheetId="7" state="hidden" r:id="rId3"/>
    <sheet name="КС-2 №29" sheetId="9" state="hidden" r:id="rId4"/>
    <sheet name="КС2 №31" sheetId="31" state="hidden" r:id="rId5"/>
    <sheet name="КС2 №33" sheetId="39" state="hidden" r:id="rId6"/>
    <sheet name="КС-2 №17" sheetId="56" r:id="rId7"/>
    <sheet name="ОС-15" sheetId="63" state="hidden" r:id="rId8"/>
    <sheet name="ОС-15-1" sheetId="64" state="hidden" r:id="rId9"/>
    <sheet name="тит м29 кс2 №14" sheetId="57" r:id="rId10"/>
    <sheet name="м29 кс2 №14" sheetId="59" r:id="rId11"/>
    <sheet name="тит м19 кс2 №14" sheetId="60" r:id="rId12"/>
    <sheet name="м19 КС2 №14" sheetId="61" r:id="rId13"/>
    <sheet name="МТР" sheetId="62" r:id="rId14"/>
    <sheet name="Эл.Эн." sheetId="65" r:id="rId15"/>
  </sheets>
  <definedNames>
    <definedName name="_xlnm.Print_Area" localSheetId="12">'м19 КС2 №14'!#REF!</definedName>
    <definedName name="_xlnm.Print_Area" localSheetId="10">'м29 кс2 №14'!$A$1:$Z$21</definedName>
    <definedName name="_xlnm.Print_Area" localSheetId="13">МТР!$A$1:$J$88</definedName>
    <definedName name="_xlnm.Print_Area" localSheetId="7">'ОС-15'!$A$1:$FI$41</definedName>
    <definedName name="_xlnm.Print_Area" localSheetId="14">Эл.Эн.!$A$1:$G$46</definedName>
  </definedNames>
  <calcPr calcId="181029" fullPrecision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63" i="56" l="1"/>
  <c r="L24" i="61" l="1"/>
  <c r="K74" i="56" l="1"/>
  <c r="K73" i="56"/>
  <c r="K72" i="56"/>
  <c r="K71" i="56"/>
  <c r="K70" i="56"/>
  <c r="K62" i="56"/>
  <c r="K75" i="56" l="1"/>
  <c r="K64" i="56"/>
  <c r="G72" i="62" s="1"/>
  <c r="K76" i="56" l="1"/>
  <c r="K77" i="56" s="1"/>
  <c r="K78" i="56" s="1"/>
  <c r="I23" i="61"/>
  <c r="I24" i="61"/>
  <c r="I25" i="61"/>
  <c r="I26" i="61"/>
  <c r="I27" i="61"/>
  <c r="I28" i="61"/>
  <c r="I29" i="61"/>
  <c r="I30" i="61"/>
  <c r="I31" i="61"/>
  <c r="I32" i="61"/>
  <c r="I22" i="61"/>
  <c r="D5" i="59" l="1"/>
  <c r="Z11" i="59" l="1"/>
  <c r="Z14" i="59" s="1"/>
  <c r="X11" i="59"/>
  <c r="X12" i="59" s="1"/>
  <c r="X14" i="59" l="1"/>
  <c r="Z12" i="59"/>
  <c r="G25" i="62" l="1"/>
  <c r="G11" i="65" l="1"/>
  <c r="G27" i="65" l="1"/>
  <c r="G26" i="65"/>
  <c r="G25" i="65"/>
  <c r="G24" i="65"/>
  <c r="G23" i="65"/>
  <c r="G22" i="65"/>
  <c r="G21" i="65"/>
  <c r="G20" i="65"/>
  <c r="G19" i="65"/>
  <c r="G18" i="65"/>
  <c r="G17" i="65"/>
  <c r="G16" i="65"/>
  <c r="G15" i="65"/>
  <c r="G14" i="65"/>
  <c r="G13" i="65"/>
  <c r="G12" i="65"/>
  <c r="G28" i="65" l="1"/>
  <c r="E31" i="65" s="1"/>
  <c r="G33" i="65" s="1"/>
  <c r="K81" i="56" s="1"/>
  <c r="G69" i="62" l="1"/>
  <c r="J69" i="62"/>
  <c r="G23" i="62" l="1"/>
  <c r="G65" i="62" l="1"/>
  <c r="G64" i="62"/>
  <c r="G63" i="62"/>
  <c r="G62" i="62"/>
  <c r="G61" i="62"/>
  <c r="G68" i="62" l="1"/>
  <c r="G67" i="62"/>
  <c r="G66" i="62"/>
  <c r="G60" i="62"/>
  <c r="F32" i="62" l="1"/>
  <c r="F33" i="62"/>
  <c r="F34" i="62"/>
  <c r="G34" i="62" s="1"/>
  <c r="F35" i="62"/>
  <c r="G35" i="62" s="1"/>
  <c r="F36" i="62"/>
  <c r="F37" i="62"/>
  <c r="F38" i="62"/>
  <c r="G38" i="62" s="1"/>
  <c r="F39" i="62"/>
  <c r="G39" i="62" s="1"/>
  <c r="F40" i="62"/>
  <c r="F41" i="62"/>
  <c r="G41" i="62" s="1"/>
  <c r="F42" i="62"/>
  <c r="F43" i="62"/>
  <c r="G43" i="62" s="1"/>
  <c r="F44" i="62"/>
  <c r="F45" i="62"/>
  <c r="G45" i="62" s="1"/>
  <c r="F46" i="62"/>
  <c r="G46" i="62" s="1"/>
  <c r="F47" i="62"/>
  <c r="F48" i="62"/>
  <c r="G31" i="62"/>
  <c r="G44" i="62"/>
  <c r="G42" i="62"/>
  <c r="G36" i="62"/>
  <c r="G33" i="62"/>
  <c r="G32" i="62"/>
  <c r="G37" i="62"/>
  <c r="D6" i="59" l="1"/>
  <c r="T11" i="59"/>
  <c r="F11" i="59"/>
  <c r="F21" i="62" l="1"/>
  <c r="G21" i="62" s="1"/>
  <c r="L29" i="61" l="1"/>
  <c r="P29" i="61" s="1"/>
  <c r="K29" i="61"/>
  <c r="M29" i="61" l="1"/>
  <c r="Q29" i="61" s="1"/>
  <c r="V11" i="59"/>
  <c r="V14" i="59" s="1"/>
  <c r="G27" i="62"/>
  <c r="V12" i="59" l="1"/>
  <c r="G24" i="62"/>
  <c r="G49" i="62" l="1"/>
  <c r="G50" i="62"/>
  <c r="G51" i="62"/>
  <c r="G52" i="62"/>
  <c r="G55" i="62"/>
  <c r="G54" i="62"/>
  <c r="G53" i="62"/>
  <c r="G58" i="62" l="1"/>
  <c r="G57" i="62"/>
  <c r="K106" i="62" l="1"/>
  <c r="G22" i="62" l="1"/>
  <c r="G20" i="62"/>
  <c r="G30" i="62" l="1"/>
  <c r="G29" i="62"/>
  <c r="G28" i="62"/>
  <c r="G26" i="62"/>
  <c r="G19" i="62"/>
  <c r="H19" i="62" s="1"/>
  <c r="G13" i="62"/>
  <c r="Q6" i="61" l="1"/>
  <c r="G59" i="62" l="1"/>
  <c r="G70" i="62" l="1"/>
  <c r="G56" i="62"/>
  <c r="G47" i="62" l="1"/>
  <c r="F17" i="62" l="1"/>
  <c r="L52" i="61" l="1"/>
  <c r="P52" i="61" s="1"/>
  <c r="K52" i="61"/>
  <c r="I52" i="61"/>
  <c r="M52" i="61" l="1"/>
  <c r="Q52" i="61" s="1"/>
  <c r="L44" i="61" l="1"/>
  <c r="P44" i="61" s="1"/>
  <c r="K44" i="61"/>
  <c r="I44" i="61"/>
  <c r="L35" i="61"/>
  <c r="P35" i="61" s="1"/>
  <c r="K35" i="61"/>
  <c r="I35" i="61"/>
  <c r="L31" i="61"/>
  <c r="P31" i="61" s="1"/>
  <c r="K31" i="61"/>
  <c r="M44" i="61" l="1"/>
  <c r="Q44" i="61" s="1"/>
  <c r="M35" i="61"/>
  <c r="Q35" i="61" s="1"/>
  <c r="M31" i="61"/>
  <c r="Q31" i="61" s="1"/>
  <c r="L55" i="61" l="1"/>
  <c r="P55" i="61" s="1"/>
  <c r="K55" i="61"/>
  <c r="I55" i="61"/>
  <c r="P54" i="61"/>
  <c r="L54" i="61"/>
  <c r="M54" i="61" s="1"/>
  <c r="K54" i="61"/>
  <c r="I54" i="61"/>
  <c r="L53" i="61"/>
  <c r="M53" i="61" s="1"/>
  <c r="K53" i="61"/>
  <c r="I53" i="61"/>
  <c r="L51" i="61"/>
  <c r="M51" i="61" s="1"/>
  <c r="K51" i="61"/>
  <c r="I51" i="61"/>
  <c r="L50" i="61"/>
  <c r="P50" i="61" s="1"/>
  <c r="K50" i="61"/>
  <c r="I50" i="61"/>
  <c r="L49" i="61"/>
  <c r="M49" i="61" s="1"/>
  <c r="K49" i="61"/>
  <c r="I49" i="61"/>
  <c r="L48" i="61"/>
  <c r="M48" i="61" s="1"/>
  <c r="K48" i="61"/>
  <c r="I48" i="61"/>
  <c r="L47" i="61"/>
  <c r="M47" i="61" s="1"/>
  <c r="K47" i="61"/>
  <c r="I47" i="61"/>
  <c r="L46" i="61"/>
  <c r="P46" i="61" s="1"/>
  <c r="K46" i="61"/>
  <c r="I46" i="61"/>
  <c r="L45" i="61"/>
  <c r="M45" i="61" s="1"/>
  <c r="K45" i="61"/>
  <c r="I45" i="61"/>
  <c r="L43" i="61"/>
  <c r="M43" i="61" s="1"/>
  <c r="K43" i="61"/>
  <c r="I43" i="61"/>
  <c r="L39" i="61"/>
  <c r="P39" i="61" s="1"/>
  <c r="K39" i="61"/>
  <c r="I39" i="61"/>
  <c r="L38" i="61"/>
  <c r="P38" i="61" s="1"/>
  <c r="K38" i="61"/>
  <c r="I38" i="61"/>
  <c r="L37" i="61"/>
  <c r="P37" i="61" s="1"/>
  <c r="K37" i="61"/>
  <c r="I37" i="61"/>
  <c r="L36" i="61"/>
  <c r="P36" i="61" s="1"/>
  <c r="K36" i="61"/>
  <c r="I36" i="61"/>
  <c r="L34" i="61"/>
  <c r="P34" i="61" s="1"/>
  <c r="K34" i="61"/>
  <c r="I34" i="61"/>
  <c r="L33" i="61"/>
  <c r="P33" i="61" s="1"/>
  <c r="K33" i="61"/>
  <c r="I33" i="61"/>
  <c r="L32" i="61"/>
  <c r="P32" i="61" s="1"/>
  <c r="K32" i="61"/>
  <c r="T94" i="59"/>
  <c r="T97" i="59" s="1"/>
  <c r="R94" i="59"/>
  <c r="R97" i="59" s="1"/>
  <c r="P94" i="59"/>
  <c r="P97" i="59" s="1"/>
  <c r="N94" i="59"/>
  <c r="N95" i="59" s="1"/>
  <c r="L94" i="59"/>
  <c r="L97" i="59" s="1"/>
  <c r="J94" i="59"/>
  <c r="J97" i="59" s="1"/>
  <c r="H94" i="59"/>
  <c r="H97" i="59" s="1"/>
  <c r="F94" i="59"/>
  <c r="F97" i="59" s="1"/>
  <c r="D90" i="59"/>
  <c r="D89" i="59"/>
  <c r="D88" i="59"/>
  <c r="T71" i="59"/>
  <c r="T74" i="59" s="1"/>
  <c r="R71" i="59"/>
  <c r="R74" i="59" s="1"/>
  <c r="P71" i="59"/>
  <c r="P74" i="59" s="1"/>
  <c r="N71" i="59"/>
  <c r="N74" i="59" s="1"/>
  <c r="L71" i="59"/>
  <c r="L74" i="59" s="1"/>
  <c r="J71" i="59"/>
  <c r="J74" i="59" s="1"/>
  <c r="H71" i="59"/>
  <c r="H74" i="59" s="1"/>
  <c r="F71" i="59"/>
  <c r="F72" i="59" s="1"/>
  <c r="D67" i="59"/>
  <c r="D66" i="59"/>
  <c r="D65" i="59"/>
  <c r="T48" i="59"/>
  <c r="T51" i="59" s="1"/>
  <c r="R48" i="59"/>
  <c r="R51" i="59" s="1"/>
  <c r="P48" i="59"/>
  <c r="P51" i="59" s="1"/>
  <c r="N48" i="59"/>
  <c r="N51" i="59" s="1"/>
  <c r="L48" i="59"/>
  <c r="L51" i="59" s="1"/>
  <c r="J48" i="59"/>
  <c r="J51" i="59" s="1"/>
  <c r="H48" i="59"/>
  <c r="H51" i="59" s="1"/>
  <c r="F48" i="59"/>
  <c r="F51" i="59" s="1"/>
  <c r="D44" i="59"/>
  <c r="D43" i="59"/>
  <c r="D42" i="59"/>
  <c r="T14" i="59"/>
  <c r="R11" i="59"/>
  <c r="R14" i="59" s="1"/>
  <c r="P47" i="61" l="1"/>
  <c r="P45" i="61"/>
  <c r="Q47" i="61"/>
  <c r="Q48" i="61"/>
  <c r="P49" i="61"/>
  <c r="Q49" i="61"/>
  <c r="P51" i="61"/>
  <c r="M38" i="61"/>
  <c r="Q38" i="61" s="1"/>
  <c r="M36" i="61"/>
  <c r="Q36" i="61" s="1"/>
  <c r="M33" i="61"/>
  <c r="Q33" i="61" s="1"/>
  <c r="Q54" i="61"/>
  <c r="Q45" i="61"/>
  <c r="Q43" i="61"/>
  <c r="Q51" i="61"/>
  <c r="Q53" i="61"/>
  <c r="M46" i="61"/>
  <c r="Q46" i="61" s="1"/>
  <c r="M50" i="61"/>
  <c r="Q50" i="61" s="1"/>
  <c r="M55" i="61"/>
  <c r="Q55" i="61" s="1"/>
  <c r="P43" i="61"/>
  <c r="P48" i="61"/>
  <c r="P53" i="61"/>
  <c r="M32" i="61"/>
  <c r="Q32" i="61" s="1"/>
  <c r="M34" i="61"/>
  <c r="Q34" i="61" s="1"/>
  <c r="M37" i="61"/>
  <c r="Q37" i="61" s="1"/>
  <c r="M39" i="61"/>
  <c r="Q39" i="61" s="1"/>
  <c r="F95" i="59"/>
  <c r="H95" i="59"/>
  <c r="P95" i="59"/>
  <c r="N97" i="59"/>
  <c r="J95" i="59"/>
  <c r="R95" i="59"/>
  <c r="L95" i="59"/>
  <c r="T95" i="59"/>
  <c r="N72" i="59"/>
  <c r="H72" i="59"/>
  <c r="P72" i="59"/>
  <c r="F74" i="59"/>
  <c r="J72" i="59"/>
  <c r="R72" i="59"/>
  <c r="L72" i="59"/>
  <c r="T72" i="59"/>
  <c r="F49" i="59"/>
  <c r="N49" i="59"/>
  <c r="P49" i="59"/>
  <c r="J49" i="59"/>
  <c r="R49" i="59"/>
  <c r="H49" i="59"/>
  <c r="L49" i="59"/>
  <c r="T49" i="59"/>
  <c r="T12" i="59"/>
  <c r="R12" i="59"/>
  <c r="K13" i="61" l="1"/>
  <c r="J13" i="61"/>
  <c r="L23" i="61" l="1"/>
  <c r="P23" i="61" s="1"/>
  <c r="K23" i="61"/>
  <c r="M23" i="61" l="1"/>
  <c r="Q23" i="61" s="1"/>
  <c r="O60" i="61"/>
  <c r="L59" i="61"/>
  <c r="P59" i="61" s="1"/>
  <c r="K59" i="61"/>
  <c r="I59" i="61"/>
  <c r="L58" i="61"/>
  <c r="P58" i="61" s="1"/>
  <c r="K58" i="61"/>
  <c r="I58" i="61"/>
  <c r="L57" i="61"/>
  <c r="P57" i="61" s="1"/>
  <c r="K57" i="61"/>
  <c r="I57" i="61"/>
  <c r="L56" i="61"/>
  <c r="P56" i="61" s="1"/>
  <c r="K56" i="61"/>
  <c r="I56" i="61"/>
  <c r="L42" i="61"/>
  <c r="P42" i="61" s="1"/>
  <c r="K42" i="61"/>
  <c r="I42" i="61"/>
  <c r="L41" i="61"/>
  <c r="P41" i="61" s="1"/>
  <c r="K41" i="61"/>
  <c r="I41" i="61"/>
  <c r="L40" i="61"/>
  <c r="P40" i="61" s="1"/>
  <c r="K40" i="61"/>
  <c r="I40" i="61"/>
  <c r="L30" i="61"/>
  <c r="P30" i="61" s="1"/>
  <c r="K30" i="61"/>
  <c r="L28" i="61"/>
  <c r="P28" i="61" s="1"/>
  <c r="K28" i="61"/>
  <c r="L27" i="61"/>
  <c r="P27" i="61" s="1"/>
  <c r="K27" i="61"/>
  <c r="L26" i="61"/>
  <c r="P26" i="61" s="1"/>
  <c r="K26" i="61"/>
  <c r="L25" i="61"/>
  <c r="P25" i="61" s="1"/>
  <c r="K25" i="61"/>
  <c r="M24" i="61"/>
  <c r="K24" i="61"/>
  <c r="L22" i="61"/>
  <c r="P22" i="61" s="1"/>
  <c r="K22" i="61"/>
  <c r="J24" i="60"/>
  <c r="V34" i="59"/>
  <c r="V37" i="59" s="1"/>
  <c r="T34" i="59"/>
  <c r="T37" i="59" s="1"/>
  <c r="R34" i="59"/>
  <c r="R37" i="59" s="1"/>
  <c r="P34" i="59"/>
  <c r="P37" i="59" s="1"/>
  <c r="N34" i="59"/>
  <c r="N37" i="59" s="1"/>
  <c r="L34" i="59"/>
  <c r="L37" i="59" s="1"/>
  <c r="J34" i="59"/>
  <c r="J37" i="59" s="1"/>
  <c r="H34" i="59"/>
  <c r="H37" i="59" s="1"/>
  <c r="F34" i="59"/>
  <c r="F37" i="59" s="1"/>
  <c r="D30" i="59"/>
  <c r="D29" i="59"/>
  <c r="P11" i="59"/>
  <c r="P14" i="59" s="1"/>
  <c r="N11" i="59"/>
  <c r="N14" i="59" s="1"/>
  <c r="L11" i="59"/>
  <c r="L14" i="59" s="1"/>
  <c r="J11" i="59"/>
  <c r="J12" i="59" s="1"/>
  <c r="H11" i="59"/>
  <c r="H12" i="59" s="1"/>
  <c r="F14" i="59"/>
  <c r="D7" i="59"/>
  <c r="I60" i="61" l="1"/>
  <c r="L35" i="59"/>
  <c r="T35" i="59"/>
  <c r="F35" i="59"/>
  <c r="V35" i="59"/>
  <c r="N35" i="59"/>
  <c r="P24" i="61"/>
  <c r="M27" i="61"/>
  <c r="Q27" i="61" s="1"/>
  <c r="M30" i="61"/>
  <c r="Q30" i="61" s="1"/>
  <c r="M41" i="61"/>
  <c r="Q41" i="61" s="1"/>
  <c r="M56" i="61"/>
  <c r="Q56" i="61" s="1"/>
  <c r="M57" i="61"/>
  <c r="Q57" i="61" s="1"/>
  <c r="M59" i="61"/>
  <c r="Q59" i="61" s="1"/>
  <c r="M28" i="61"/>
  <c r="Q28" i="61" s="1"/>
  <c r="M40" i="61"/>
  <c r="Q40" i="61" s="1"/>
  <c r="M42" i="61"/>
  <c r="Q42" i="61" s="1"/>
  <c r="M58" i="61"/>
  <c r="Q58" i="61" s="1"/>
  <c r="K60" i="61"/>
  <c r="L12" i="59"/>
  <c r="M25" i="61"/>
  <c r="Q25" i="61" s="1"/>
  <c r="Q24" i="61"/>
  <c r="M22" i="61"/>
  <c r="M26" i="61"/>
  <c r="Q26" i="61" s="1"/>
  <c r="H14" i="59"/>
  <c r="F12" i="59"/>
  <c r="N12" i="59"/>
  <c r="J14" i="59"/>
  <c r="H35" i="59"/>
  <c r="P35" i="59"/>
  <c r="P12" i="59"/>
  <c r="J35" i="59"/>
  <c r="R35" i="59"/>
  <c r="Q22" i="61" l="1"/>
  <c r="Q60" i="61" s="1"/>
  <c r="M60" i="61"/>
  <c r="G40" i="62" l="1"/>
  <c r="DI31" i="64" l="1"/>
  <c r="EF30" i="64"/>
  <c r="EF29" i="64"/>
  <c r="EF28" i="64"/>
  <c r="EF27" i="64"/>
  <c r="EF31" i="64" l="1"/>
  <c r="EF30" i="63"/>
  <c r="DI31" i="63"/>
  <c r="EF29" i="63"/>
  <c r="EF28" i="63"/>
  <c r="G18" i="62" l="1"/>
  <c r="G48" i="62"/>
  <c r="F15" i="62" l="1"/>
  <c r="EF27" i="63" l="1"/>
  <c r="EF31" i="63" s="1"/>
  <c r="G17" i="62" l="1"/>
  <c r="F16" i="62"/>
  <c r="G16" i="62" s="1"/>
  <c r="G15" i="62" l="1"/>
  <c r="G14" i="62" l="1"/>
  <c r="G71" i="62" s="1"/>
  <c r="G73" i="62" l="1"/>
  <c r="K79" i="56" s="1"/>
  <c r="K80" i="56" s="1"/>
  <c r="K82" i="56" s="1"/>
  <c r="H25" i="56" s="1"/>
  <c r="K135" i="39"/>
  <c r="K137" i="39"/>
  <c r="K136" i="39"/>
  <c r="K138" i="39" l="1"/>
  <c r="K139" i="39" s="1"/>
  <c r="K97" i="31"/>
  <c r="K96" i="31"/>
  <c r="K95" i="31"/>
  <c r="K107" i="9"/>
  <c r="K106" i="9"/>
  <c r="K105" i="9"/>
  <c r="K124" i="7"/>
  <c r="K126" i="7"/>
  <c r="K125" i="7"/>
  <c r="K57" i="6"/>
  <c r="K56" i="6"/>
  <c r="K55" i="6"/>
  <c r="K108" i="9" l="1"/>
  <c r="K109" i="9" s="1"/>
  <c r="K58" i="6"/>
  <c r="K59" i="6" s="1"/>
  <c r="K98" i="31"/>
  <c r="K99" i="31" s="1"/>
  <c r="K127" i="7"/>
  <c r="K128" i="7" s="1"/>
  <c r="G13" i="5" l="1"/>
  <c r="G14" i="5" s="1"/>
</calcChain>
</file>

<file path=xl/sharedStrings.xml><?xml version="1.0" encoding="utf-8"?>
<sst xmlns="http://schemas.openxmlformats.org/spreadsheetml/2006/main" count="3163" uniqueCount="789">
  <si>
    <t xml:space="preserve">Инвестор - </t>
  </si>
  <si>
    <t>Наименование</t>
  </si>
  <si>
    <t>Ед. изм.</t>
  </si>
  <si>
    <t>Кол.</t>
  </si>
  <si>
    <t>Всего</t>
  </si>
  <si>
    <t>В том числе</t>
  </si>
  <si>
    <t>Осн.З/п</t>
  </si>
  <si>
    <t>З/пМех.</t>
  </si>
  <si>
    <t>Эк.Маш.</t>
  </si>
  <si>
    <t>Унифицированная форма № КС-2</t>
  </si>
  <si>
    <t>Утверждена постановлением Госкомстата России</t>
  </si>
  <si>
    <t>от 11 ноября 1999 года №100</t>
  </si>
  <si>
    <t>Код</t>
  </si>
  <si>
    <t>Форма по ОКУД</t>
  </si>
  <si>
    <t>по ОКПО</t>
  </si>
  <si>
    <t>Вид деятельности по ОКДП</t>
  </si>
  <si>
    <t>номер</t>
  </si>
  <si>
    <t>дата</t>
  </si>
  <si>
    <t>Договор подряда (контракт)</t>
  </si>
  <si>
    <t>Вид операции</t>
  </si>
  <si>
    <t>Отчетный период</t>
  </si>
  <si>
    <t>с</t>
  </si>
  <si>
    <t>по</t>
  </si>
  <si>
    <t>АКТ</t>
  </si>
  <si>
    <t>Дата составления</t>
  </si>
  <si>
    <t>Номер документа</t>
  </si>
  <si>
    <t xml:space="preserve">Сметная (договорная) стоимость в соответствии с договором подряда (субподряда): </t>
  </si>
  <si>
    <t>Стоимость единицы, руб.</t>
  </si>
  <si>
    <t>Общая стоимость, руб.</t>
  </si>
  <si>
    <t>Т/з осн.раб. (на ед./ всего)</t>
  </si>
  <si>
    <t>Т/з мех. (на ед./ всего)</t>
  </si>
  <si>
    <t xml:space="preserve"> </t>
  </si>
  <si>
    <t>0322005</t>
  </si>
  <si>
    <t>Обосно-
вание</t>
  </si>
  <si>
    <t>по порядку</t>
  </si>
  <si>
    <t>поз. по смете</t>
  </si>
  <si>
    <t xml:space="preserve">
</t>
  </si>
  <si>
    <t>Итого прямые затраты по акту в ценах 2001г.</t>
  </si>
  <si>
    <t>Накладные расходы</t>
  </si>
  <si>
    <t>Сметная прибыль</t>
  </si>
  <si>
    <t>ВСЕГО по акту</t>
  </si>
  <si>
    <t xml:space="preserve">  Итого</t>
  </si>
  <si>
    <t xml:space="preserve">    В том числе:</t>
  </si>
  <si>
    <t xml:space="preserve">      Материалы</t>
  </si>
  <si>
    <t xml:space="preserve">      Машины и механизмы</t>
  </si>
  <si>
    <t xml:space="preserve">      Накладные расходы</t>
  </si>
  <si>
    <t xml:space="preserve">      Сметная прибыль</t>
  </si>
  <si>
    <t xml:space="preserve">  ВСЕГО по акту</t>
  </si>
  <si>
    <t>55452077</t>
  </si>
  <si>
    <t>625000 Российская Федерация, Тюменская область, село Уват, ул.Ленина, дом 77, тел. 8(3452) 382-297</t>
  </si>
  <si>
    <t>98941488</t>
  </si>
  <si>
    <t>117418, Российская Федерация,г. Москва ,   ул. Новочерёмушкинская, д. 42 "а", офис 510, тел/факс 128-56-08</t>
  </si>
  <si>
    <t>УНГ-7335/14</t>
  </si>
  <si>
    <t>04.09.2014г.</t>
  </si>
  <si>
    <t>ИТОГИ ПО АКТУ в текущих ценах:</t>
  </si>
  <si>
    <t xml:space="preserve">ИТОГО  в текущих ценах </t>
  </si>
  <si>
    <t>Самодед А.Л.</t>
  </si>
  <si>
    <t>М.П.</t>
  </si>
  <si>
    <t>(подпись)</t>
  </si>
  <si>
    <t>(расшифровка подписи)</t>
  </si>
  <si>
    <t>Принял: Генеральный директор  ООО "РН-Уватнефтегаз"</t>
  </si>
  <si>
    <t>Задорожный Е.В.</t>
  </si>
  <si>
    <t xml:space="preserve">Соответствие расценок и наименований работ договору подтверждаю:          </t>
  </si>
  <si>
    <t xml:space="preserve">Главный специалист отдела обустройства Западной и Центральной группы месторождений  </t>
  </si>
  <si>
    <t>ООО "РН-Уватнефтегаз"</t>
  </si>
  <si>
    <t>РАСЧЕТ СТОИМОСТИ МАТЕРИАЛЬНО-ТЕХНИЧЕСКИХ РЕСУРСОВ</t>
  </si>
  <si>
    <t xml:space="preserve">КС-2 №  </t>
  </si>
  <si>
    <t>от</t>
  </si>
  <si>
    <t>№ п</t>
  </si>
  <si>
    <t xml:space="preserve">Обоснование </t>
  </si>
  <si>
    <t>Наименование материала</t>
  </si>
  <si>
    <t>Количество</t>
  </si>
  <si>
    <t>Итого с НДС, руб.</t>
  </si>
  <si>
    <t>Обоснование (№, товарной накладной)</t>
  </si>
  <si>
    <t>Дата</t>
  </si>
  <si>
    <t>Стоимость единицы по разделительной ведомости</t>
  </si>
  <si>
    <t>Материалы поставки Заказчика</t>
  </si>
  <si>
    <t>-</t>
  </si>
  <si>
    <t>ИТОГО стоимость материалов Подрядчика</t>
  </si>
  <si>
    <t>Сдал:</t>
  </si>
  <si>
    <t>должность</t>
  </si>
  <si>
    <t xml:space="preserve">подпись     </t>
  </si>
  <si>
    <t>расшифровка подписи</t>
  </si>
  <si>
    <t>(по доверенности №294 от 20.12.2013г.)</t>
  </si>
  <si>
    <t>Принял:</t>
  </si>
  <si>
    <t>Менеджер по обустройству ОВГМ  ООО «РН-Уватнефтегаз»</t>
  </si>
  <si>
    <t>Михайлов В.В.</t>
  </si>
  <si>
    <t xml:space="preserve">Соответствие и наименований МТР  договору подтверждаю:          </t>
  </si>
  <si>
    <t>Семенюк Н.В.</t>
  </si>
  <si>
    <t>Ведущий  специалист СДО  ООО "РН-Уватнефтегаз"</t>
  </si>
  <si>
    <t>ВСЕГО ПО АКТУ в текущих ценах</t>
  </si>
  <si>
    <t>За Октябрь 2014 г.</t>
  </si>
  <si>
    <t>31.10.2014г</t>
  </si>
  <si>
    <t>Генеральный директор ЗАО "ПремьерСтройДизайн"</t>
  </si>
  <si>
    <t>Материалы поставки Подрядчика (Приложение №3,1 к договору № УНГ-7335/14 от 04.09.14 г.)</t>
  </si>
  <si>
    <t>Неценообразующие материалы (в ценах 2001 г. с индексом пересчета - 4,95)</t>
  </si>
  <si>
    <t>Кожевников В.С.</t>
  </si>
  <si>
    <t>Руководитель проекта ООО ПКФ "ТНГСП"</t>
  </si>
  <si>
    <t>Школьников Н.В.</t>
  </si>
  <si>
    <r>
      <t>Заказчик</t>
    </r>
    <r>
      <rPr>
        <sz val="10"/>
        <rFont val="Arial"/>
        <family val="2"/>
        <charset val="204"/>
      </rPr>
      <t xml:space="preserve">  ООО "РН-Уватнефтегаз"</t>
    </r>
  </si>
  <si>
    <r>
      <t>Объект</t>
    </r>
    <r>
      <rPr>
        <sz val="10"/>
        <rFont val="Arial"/>
        <family val="2"/>
        <charset val="204"/>
      </rPr>
      <t>:</t>
    </r>
    <r>
      <rPr>
        <b/>
        <sz val="10"/>
        <rFont val="Arial"/>
        <family val="2"/>
        <charset val="204"/>
      </rPr>
      <t xml:space="preserve">  </t>
    </r>
    <r>
      <rPr>
        <b/>
        <u/>
        <sz val="10"/>
        <rFont val="Arial"/>
        <family val="2"/>
        <charset val="204"/>
      </rPr>
      <t>Газотурбинная электростанция 42 МВт Тямкинского месторождения. Площадки и проезды</t>
    </r>
  </si>
  <si>
    <r>
      <t>Стройка</t>
    </r>
    <r>
      <rPr>
        <sz val="10"/>
        <rFont val="Arial"/>
        <family val="2"/>
        <charset val="204"/>
      </rPr>
      <t>:</t>
    </r>
    <r>
      <rPr>
        <b/>
        <sz val="10"/>
        <rFont val="Arial"/>
        <family val="2"/>
        <charset val="204"/>
      </rPr>
      <t xml:space="preserve">   </t>
    </r>
    <r>
      <rPr>
        <b/>
        <u/>
        <sz val="10"/>
        <rFont val="Arial"/>
        <family val="2"/>
        <charset val="204"/>
      </rPr>
      <t xml:space="preserve">Тямкинское месторождение.                                                                                                                    </t>
    </r>
  </si>
  <si>
    <t xml:space="preserve"> руб.</t>
  </si>
  <si>
    <t>Объём и качество выполненных работ подтверждаем:</t>
  </si>
  <si>
    <t>Номера</t>
  </si>
  <si>
    <t>Х</t>
  </si>
  <si>
    <t>(должность)</t>
  </si>
  <si>
    <t>1 шт.</t>
  </si>
  <si>
    <t>Главный специалист ОК МТР ООО "РН-Уватнефтегаз"</t>
  </si>
  <si>
    <t>Нечаев А.Е.</t>
  </si>
  <si>
    <r>
      <t xml:space="preserve">Подрядчик </t>
    </r>
    <r>
      <rPr>
        <sz val="10"/>
        <rFont val="Arial"/>
        <family val="2"/>
        <charset val="204"/>
      </rPr>
      <t xml:space="preserve"> Непубличное акционерное общество "ПремьерСтройДизайн" (АО "Премьерстрой")</t>
    </r>
  </si>
  <si>
    <t>Сдал: Генеральный директор  Непубличного акционерного общества "ПремьерСтройДизайн"</t>
  </si>
  <si>
    <t xml:space="preserve">      ФОТ</t>
  </si>
  <si>
    <t>АО "ПремьерСтрой"</t>
  </si>
  <si>
    <r>
      <t>ТЕРп01-11-028-01</t>
    </r>
    <r>
      <rPr>
        <i/>
        <sz val="8"/>
        <rFont val="Arial"/>
        <family val="2"/>
        <charset val="204"/>
      </rPr>
      <t xml:space="preserve">
Постан.Правит.Тюмен.обл. от 27.12.11 №490-п</t>
    </r>
  </si>
  <si>
    <t>Измерение сопротивления изоляции мегаомметром: кабельных и других линий напряжением до 1 кВ, предназначенных для передачи электроэнергии к распределительным устройствам, щитам, шкафам, коммутационным аппаратам и электропотребителям</t>
  </si>
  <si>
    <t>1 линия</t>
  </si>
  <si>
    <r>
      <t>ТЕРп01-12-021-01</t>
    </r>
    <r>
      <rPr>
        <i/>
        <sz val="8"/>
        <rFont val="Arial"/>
        <family val="2"/>
        <charset val="204"/>
      </rPr>
      <t xml:space="preserve">
Постан.Правит.Тюмен.обл. от 27.12.11 №490-п</t>
    </r>
  </si>
  <si>
    <t>Испытание аппарата коммутационного напряжением: до 1 кВ (силовых цепей)</t>
  </si>
  <si>
    <t>1 испытание</t>
  </si>
  <si>
    <r>
      <t>ТЕРп01-13-001-01</t>
    </r>
    <r>
      <rPr>
        <i/>
        <sz val="8"/>
        <rFont val="Arial"/>
        <family val="2"/>
        <charset val="204"/>
      </rPr>
      <t xml:space="preserve">
Постан.Правит.Тюмен.обл. от 27.12.11 №490-п</t>
    </r>
  </si>
  <si>
    <t>Присоединение с количеством взаимосвязанных устройств: до 2 шт.</t>
  </si>
  <si>
    <t>1 присоединение</t>
  </si>
  <si>
    <r>
      <t>ТЕРп01-12-029-01</t>
    </r>
    <r>
      <rPr>
        <i/>
        <sz val="8"/>
        <rFont val="Arial"/>
        <family val="2"/>
        <charset val="204"/>
      </rPr>
      <t xml:space="preserve">
Постан.Правит.Тюмен.обл. от 27.12.11 №490-п</t>
    </r>
  </si>
  <si>
    <t>Испытание цепи вторичной коммутации</t>
  </si>
  <si>
    <r>
      <t>ТЕРп01-12-029-02</t>
    </r>
    <r>
      <rPr>
        <i/>
        <sz val="8"/>
        <rFont val="Arial"/>
        <family val="2"/>
        <charset val="204"/>
      </rPr>
      <t xml:space="preserve">
Постан.Правит.Тюмен.обл. от 27.12.11 №490-п</t>
    </r>
  </si>
  <si>
    <t>Испытание герметичной кабельной проходки</t>
  </si>
  <si>
    <r>
      <t>ТЕРп01-11-024-01</t>
    </r>
    <r>
      <rPr>
        <i/>
        <sz val="8"/>
        <rFont val="Arial"/>
        <family val="2"/>
        <charset val="204"/>
      </rPr>
      <t xml:space="preserve">
Постан.Правит.Тюмен.обл. от 27.12.11 №490-п</t>
    </r>
  </si>
  <si>
    <t>Фазировка электрической линии или трансформатора с сетью напряжением: до 1 кВ</t>
  </si>
  <si>
    <t>1 фазировка</t>
  </si>
  <si>
    <r>
      <t>ТЕРп01-11-010-01</t>
    </r>
    <r>
      <rPr>
        <i/>
        <sz val="8"/>
        <rFont val="Arial"/>
        <family val="2"/>
        <charset val="204"/>
      </rPr>
      <t xml:space="preserve">
Постан.Правит.Тюмен.обл. от 27.12.11 №490-п</t>
    </r>
  </si>
  <si>
    <t>Измерение сопротивления растеканию тока: заземлителя</t>
  </si>
  <si>
    <t>1 измерение</t>
  </si>
  <si>
    <r>
      <t>ТЕРп01-11-011-01</t>
    </r>
    <r>
      <rPr>
        <i/>
        <sz val="8"/>
        <rFont val="Arial"/>
        <family val="2"/>
        <charset val="204"/>
      </rPr>
      <t xml:space="preserve">
Постан.Правит.Тюмен.обл. от 27.12.11 №490-п</t>
    </r>
  </si>
  <si>
    <t>Проверка наличия цепи между заземлителями и заземленными элементами</t>
  </si>
  <si>
    <t>100 точек</t>
  </si>
  <si>
    <r>
      <t>ТЕРп01-11-013-01</t>
    </r>
    <r>
      <rPr>
        <i/>
        <sz val="8"/>
        <rFont val="Arial"/>
        <family val="2"/>
        <charset val="204"/>
      </rPr>
      <t xml:space="preserve">
Постан.Правит.Тюмен.обл. от 27.12.11 №490-п</t>
    </r>
  </si>
  <si>
    <t>Замер полного сопротивления цепи "фаза-нуль"</t>
  </si>
  <si>
    <t>1 токоприемник</t>
  </si>
  <si>
    <t>Зарплата рабочих в текущих ценах к=10,99</t>
  </si>
  <si>
    <t>Накладные расходы в текущих ценах к=10,99 (с учетом понижающего коэффициента к НР=0,85)</t>
  </si>
  <si>
    <t>2
12</t>
  </si>
  <si>
    <r>
      <t>ТЕРп01-12-002-01</t>
    </r>
    <r>
      <rPr>
        <i/>
        <sz val="8"/>
        <rFont val="Arial"/>
        <family val="2"/>
        <charset val="204"/>
      </rPr>
      <t xml:space="preserve">
Постан.Правит.Тюмен.обл. от 27.12.11 №490-п</t>
    </r>
  </si>
  <si>
    <t xml:space="preserve">Сметная прибыль в текущих ценах к=10,99 (с учетом понижающего коэффициента к СП=0,8) </t>
  </si>
  <si>
    <t>Мешков А.П.</t>
  </si>
  <si>
    <t>Начальник  СДО  ООО "РН-Уватнефтегаз"</t>
  </si>
  <si>
    <t>27</t>
  </si>
  <si>
    <t>25.04.2015</t>
  </si>
  <si>
    <t>26.03.2015</t>
  </si>
  <si>
    <t>О ПРИЕМКЕ ВЫПОЛНЕННЫХ РАБОТ за апрель 2015 г.</t>
  </si>
  <si>
    <t xml:space="preserve">                                       Раздел 1. Измерение сопротивления изоляции проводов и кабелей (Протокол № 1/СО от 27.01.2015)</t>
  </si>
  <si>
    <t>0,4
57,6</t>
  </si>
  <si>
    <t>2
96</t>
  </si>
  <si>
    <t>32
4608</t>
  </si>
  <si>
    <t>2
288</t>
  </si>
  <si>
    <t>1
144</t>
  </si>
  <si>
    <t>1,5
216</t>
  </si>
  <si>
    <t>16
7,68</t>
  </si>
  <si>
    <t>1,5
2,16</t>
  </si>
  <si>
    <t xml:space="preserve">  Пусконаладочные работы: 'вхолостую' - 80%, 'под нагрузкой' - 20%</t>
  </si>
  <si>
    <t>Основание - Смета № ПНР Электрообогрев задвижек, клапанов, кранов</t>
  </si>
  <si>
    <t>28</t>
  </si>
  <si>
    <t xml:space="preserve">                                       Раздел 1. Визуальный осмотр (Протокол № 1/29 от 02.12.2014)</t>
  </si>
  <si>
    <r>
      <t>ТЕРп01-10-001-01</t>
    </r>
    <r>
      <rPr>
        <i/>
        <sz val="8"/>
        <rFont val="Arial"/>
        <family val="2"/>
        <charset val="204"/>
      </rPr>
      <t xml:space="preserve">
Постан.Правит.Тюмен.обл. от 27.12.11 №490-п</t>
    </r>
  </si>
  <si>
    <t>Сбор информации устройств защиты, автоматики электрических и технологических режимов</t>
  </si>
  <si>
    <t>1 сигнал</t>
  </si>
  <si>
    <t>1,5
76,5</t>
  </si>
  <si>
    <r>
      <t>ТЕРп01-10-002-01</t>
    </r>
    <r>
      <rPr>
        <i/>
        <sz val="8"/>
        <rFont val="Arial"/>
        <family val="2"/>
        <charset val="204"/>
      </rPr>
      <t xml:space="preserve">
Постан.Правит.Тюмен.обл. от 27.12.11 №490-п</t>
    </r>
  </si>
  <si>
    <t>Визуальный осмотр схем участков сигнализации (центральной, технологической, местной, аварийной, предупредительной и др.)</t>
  </si>
  <si>
    <t>1 участок</t>
  </si>
  <si>
    <t>29
493</t>
  </si>
  <si>
    <r>
      <t>ТЕРм10-06-037-03</t>
    </r>
    <r>
      <rPr>
        <i/>
        <sz val="8"/>
        <rFont val="Arial"/>
        <family val="2"/>
        <charset val="204"/>
      </rPr>
      <t xml:space="preserve">
Постан.Правит.Тюмен.обл. от 27.12.11 №490-п</t>
    </r>
  </si>
  <si>
    <r>
      <t>Визуальный осмотр:  Шкаф для трубных проводок: напольный, размер до 700х1500 мм</t>
    </r>
    <r>
      <rPr>
        <i/>
        <sz val="6"/>
        <rFont val="Arial"/>
        <family val="2"/>
        <charset val="204"/>
      </rPr>
      <t xml:space="preserve">
47,47 = 187,01 - 5E-5 x 15 396,52 - 2E-5 x 15 302,59 - 0,002 x 28,34 - 0,0016 x 85 979,25 - 0,83 x 1,00</t>
    </r>
  </si>
  <si>
    <t>3,09
18,54</t>
  </si>
  <si>
    <r>
      <t>ТЕРм10-06-032-01</t>
    </r>
    <r>
      <rPr>
        <i/>
        <sz val="8"/>
        <rFont val="Arial"/>
        <family val="2"/>
        <charset val="204"/>
      </rPr>
      <t xml:space="preserve">
Постан.Правит.Тюмен.обл. от 27.12.11 №490-п</t>
    </r>
  </si>
  <si>
    <t>Визуальный осмотр  смонтированных парных кабелей до и после включения в оконечные устройства</t>
  </si>
  <si>
    <t>100 пар</t>
  </si>
  <si>
    <t>13
23,4</t>
  </si>
  <si>
    <t xml:space="preserve">                                       Раздел 2. Измерение сопротивления заземляющих устройств (Протокол № 02/29 от 02.12.2014)</t>
  </si>
  <si>
    <t>0,4
1,6</t>
  </si>
  <si>
    <t>2
8</t>
  </si>
  <si>
    <t>32
128</t>
  </si>
  <si>
    <t>1
4</t>
  </si>
  <si>
    <t>1,5
6</t>
  </si>
  <si>
    <t>16
64</t>
  </si>
  <si>
    <t xml:space="preserve">                                       Раздел 3. Проверка цепи между заземлителем и заземляющими элеиентами (Протокол № 03/29 от 02.12.2014)</t>
  </si>
  <si>
    <t>0,4
11,2</t>
  </si>
  <si>
    <t>32
896</t>
  </si>
  <si>
    <t>2
56</t>
  </si>
  <si>
    <t>1
28</t>
  </si>
  <si>
    <t>1
56</t>
  </si>
  <si>
    <t>1,5
42</t>
  </si>
  <si>
    <t>16
8,96</t>
  </si>
  <si>
    <t xml:space="preserve">                                       Раздел 4. Проверка действия электро-магнитных контакторов (Протокол  № 04/29 от 02.12.2014)</t>
  </si>
  <si>
    <t>0,4
3,2</t>
  </si>
  <si>
    <t>32
256</t>
  </si>
  <si>
    <t>2
16</t>
  </si>
  <si>
    <t>1
8</t>
  </si>
  <si>
    <t>1
16</t>
  </si>
  <si>
    <t>1,5
12</t>
  </si>
  <si>
    <t>16
1,28</t>
  </si>
  <si>
    <r>
      <t>ТЕРп01-03-002-04</t>
    </r>
    <r>
      <rPr>
        <i/>
        <sz val="8"/>
        <rFont val="Arial"/>
        <family val="2"/>
        <charset val="204"/>
      </rPr>
      <t xml:space="preserve">
Постан.Правит.Тюмен.обл. от 27.12.11 №490-п</t>
    </r>
  </si>
  <si>
    <t>Выключатель трехполюсный напряжением до 1 кВ с: электромагнитным, тепловым или комбинированным расцепителем, номинальный ток до 50 А</t>
  </si>
  <si>
    <t>2
4</t>
  </si>
  <si>
    <r>
      <t>ТЕРп01-09-002-01</t>
    </r>
    <r>
      <rPr>
        <i/>
        <sz val="8"/>
        <rFont val="Arial"/>
        <family val="2"/>
        <charset val="204"/>
      </rPr>
      <t xml:space="preserve">
Постан.Правит.Тюмен.обл. от 27.12.11 №490-п</t>
    </r>
  </si>
  <si>
    <t>Датчик бесконтактный с числом "вход-выход": до 3</t>
  </si>
  <si>
    <t>8
16</t>
  </si>
  <si>
    <r>
      <t>ТЕРп01-09-011-03</t>
    </r>
    <r>
      <rPr>
        <i/>
        <sz val="8"/>
        <rFont val="Arial"/>
        <family val="2"/>
        <charset val="204"/>
      </rPr>
      <t xml:space="preserve">
Постан.Правит.Тюмен.обл. от 27.12.11 №490-п</t>
    </r>
  </si>
  <si>
    <t>Функциональная группа управления аналоговая бесконтактная с общим числом элементов и органов настройки: до 10</t>
  </si>
  <si>
    <t>59
118</t>
  </si>
  <si>
    <t xml:space="preserve">                                       Раздел 5. Проверка действия автоматических выключателей (Протокол № 05/29 от 02.12.2014)</t>
  </si>
  <si>
    <r>
      <t>ТЕРп01-03-002-01</t>
    </r>
    <r>
      <rPr>
        <i/>
        <sz val="8"/>
        <rFont val="Arial"/>
        <family val="2"/>
        <charset val="204"/>
      </rPr>
      <t xml:space="preserve">
Постан.Правит.Тюмен.обл. от 27.12.11 №490-п</t>
    </r>
  </si>
  <si>
    <t>Выключатель трехполюсный напряжением до 1 кВ с: максимальной токовой защитой прямого действия, номинальный ток до 1000 А</t>
  </si>
  <si>
    <t>11
88</t>
  </si>
  <si>
    <r>
      <t>ТЕРп01-03-003-01</t>
    </r>
    <r>
      <rPr>
        <i/>
        <sz val="8"/>
        <rFont val="Arial"/>
        <family val="2"/>
        <charset val="204"/>
      </rPr>
      <t xml:space="preserve">
Постан.Правит.Тюмен.обл. от 27.12.11 №490-п</t>
    </r>
  </si>
  <si>
    <t>Выключатель постоянного тока быстродействующий напряжением до 1 кВ, номинальный ток: до 1000 А</t>
  </si>
  <si>
    <t>8
64</t>
  </si>
  <si>
    <r>
      <t>ТЕРп01-03-004-01</t>
    </r>
    <r>
      <rPr>
        <i/>
        <sz val="8"/>
        <rFont val="Arial"/>
        <family val="2"/>
        <charset val="204"/>
      </rPr>
      <t xml:space="preserve">
Постан.Правит.Тюмен.обл. от 27.12.11 №490-п</t>
    </r>
  </si>
  <si>
    <t>Выключатель автоматический постоянного тока быстродействующий напряжением свыше 1 кВ, номинальный ток: до 1000 А</t>
  </si>
  <si>
    <t>0,4
12,8</t>
  </si>
  <si>
    <t>32
768</t>
  </si>
  <si>
    <t>1
24</t>
  </si>
  <si>
    <t xml:space="preserve">                                       Раздел 6. Измерение сопротивления изоляции проводов и кабелей (Протокол № 6/29 от 02.12.2014)</t>
  </si>
  <si>
    <t>0,4
20,4</t>
  </si>
  <si>
    <t>2
34</t>
  </si>
  <si>
    <t>32
1632</t>
  </si>
  <si>
    <t>2
102</t>
  </si>
  <si>
    <t>1
51</t>
  </si>
  <si>
    <t>16
8,16</t>
  </si>
  <si>
    <t xml:space="preserve">                                       Раздел 7. Испытание асинхронного электродвигателя переменного тока  (Протокол № 7/29 от 02.12.2014)</t>
  </si>
  <si>
    <r>
      <t>ТЕРп01-07-001-04</t>
    </r>
    <r>
      <rPr>
        <i/>
        <sz val="8"/>
        <rFont val="Arial"/>
        <family val="2"/>
        <charset val="204"/>
      </rPr>
      <t xml:space="preserve">
Постан.Правит.Тюмен.обл. от 27.12.11 №490-п</t>
    </r>
  </si>
  <si>
    <t>Электродвигатель асинхронный: с фазным ротором, напряжением до 1 кВ</t>
  </si>
  <si>
    <t>10
10</t>
  </si>
  <si>
    <r>
      <t>ТЕРп01-07-004-01</t>
    </r>
    <r>
      <rPr>
        <i/>
        <sz val="8"/>
        <rFont val="Arial"/>
        <family val="2"/>
        <charset val="204"/>
      </rPr>
      <t xml:space="preserve">
Постан.Правит.Тюмен.обл. от 27.12.11 №490-п</t>
    </r>
  </si>
  <si>
    <t>Электродвигатель переменного тока напряжением до 1 кВ: однофазный</t>
  </si>
  <si>
    <t>2
2</t>
  </si>
  <si>
    <r>
      <t>ТЕРп01-05-017-03</t>
    </r>
    <r>
      <rPr>
        <i/>
        <sz val="8"/>
        <rFont val="Arial"/>
        <family val="2"/>
        <charset val="204"/>
      </rPr>
      <t xml:space="preserve">
Постан.Правит.Тюмен.обл. от 27.12.11 №490-п</t>
    </r>
  </si>
  <si>
    <t>Устройство АВР электродвигателей: до 4 шт.</t>
  </si>
  <si>
    <t>1 устройство</t>
  </si>
  <si>
    <t>46
46</t>
  </si>
  <si>
    <r>
      <t>ТЕРп01-05-019-01</t>
    </r>
    <r>
      <rPr>
        <i/>
        <sz val="8"/>
        <rFont val="Arial"/>
        <family val="2"/>
        <charset val="204"/>
      </rPr>
      <t xml:space="preserve">
Постан.Правит.Тюмен.обл. от 27.12.11 №490-п</t>
    </r>
  </si>
  <si>
    <t>Устройство защиты от повышения напряжения на линии</t>
  </si>
  <si>
    <t>113
113</t>
  </si>
  <si>
    <t>Испытание обмотки статора электродвигателя напряжением свыше 1 кВ, мощностью: до 4 МВт</t>
  </si>
  <si>
    <t>5
5</t>
  </si>
  <si>
    <r>
      <t>ТЕРп01-12-003-04</t>
    </r>
    <r>
      <rPr>
        <i/>
        <sz val="8"/>
        <rFont val="Arial"/>
        <family val="2"/>
        <charset val="204"/>
      </rPr>
      <t xml:space="preserve">
Постан.Правит.Тюмен.обл. от 27.12.11 №490-п</t>
    </r>
  </si>
  <si>
    <t>Испытание цепи возбуждения электрической машины напряжением 6 кВ и выше: двигатель</t>
  </si>
  <si>
    <t>7
21</t>
  </si>
  <si>
    <t>16
0,64</t>
  </si>
  <si>
    <t xml:space="preserve">  Итого Монтажные работы</t>
  </si>
  <si>
    <t xml:space="preserve">  Итого Прочие затраты</t>
  </si>
  <si>
    <t>Основание - Смета № ПНР Блок подогрева масла</t>
  </si>
  <si>
    <t>29</t>
  </si>
  <si>
    <t xml:space="preserve">                                       Раздел 1. Позиция № 4 НКУ с КТП поз. №4  Проверка действия автоматических выключателей до 100В (Протокол № 6/ШЩ2 от 18.11.2014)</t>
  </si>
  <si>
    <t>0,4
13,2</t>
  </si>
  <si>
    <t>2
66</t>
  </si>
  <si>
    <t>32
2112</t>
  </si>
  <si>
    <t>1
33</t>
  </si>
  <si>
    <t>1,5
49,5</t>
  </si>
  <si>
    <t>16
5,28</t>
  </si>
  <si>
    <t xml:space="preserve">                                       Раздел 2. Позиция № 4 НКУ с КТП (ШЩ2) проверка действия электромагнитных контакторов (Протокол № 3/ШЩ2 от 18.11.2014)</t>
  </si>
  <si>
    <t>0,4
0,8</t>
  </si>
  <si>
    <t>32
192</t>
  </si>
  <si>
    <t>1
2</t>
  </si>
  <si>
    <t>1,5
3</t>
  </si>
  <si>
    <t>16
0,32</t>
  </si>
  <si>
    <t xml:space="preserve">                                       Раздел 3. Позиция № 4 НКУ с КТП (ШЩ2) Измерение сопротивления изоляции проводов и кабелей (Протокол №1 от 19.11.2014)</t>
  </si>
  <si>
    <t xml:space="preserve">                                       Раздел 4. Измерение сопротивления изоляции электических аппаратов, вторичных цепей и электропроводок, напряжением до 1 кВ (Протокол № 4/ШЩ 2 от 18.11.2014)</t>
  </si>
  <si>
    <t>0,4
0,4</t>
  </si>
  <si>
    <t>32
64</t>
  </si>
  <si>
    <t>1
1</t>
  </si>
  <si>
    <t>1,5
1,5</t>
  </si>
  <si>
    <t xml:space="preserve">                                       Раздел 5. Проверка цепей между заземлителем и заземляющими элементами (Протокол № 2/ШЩ2 от 18.11.2014)</t>
  </si>
  <si>
    <t xml:space="preserve">                                       Раздел 6. Проверка работоспособности системы автоматического включения резервного питания и оборудования (АВР)  (Протокол № 5/ШЩ2)</t>
  </si>
  <si>
    <t>16
0,16</t>
  </si>
  <si>
    <t>Основание - Смета № ПНР ГТЭС 42 МВт ШЩ2 ПНР</t>
  </si>
  <si>
    <t xml:space="preserve">                                       Раздел 1. Позиция № 38 Площадка ресиверов топливного газа  Измерение сопротивления изоляции проводов и кабелей (освещения)  (Протокол № 1/38 от 01.02.2015)</t>
  </si>
  <si>
    <t xml:space="preserve">                                       Раздел 2. Позиция № 32 Навес для маслозаправочной установки Измерение сопротивления изоляции проводов и кабелей (освещения)  (Протокол № 1/32 о 01.02.2015)</t>
  </si>
  <si>
    <t xml:space="preserve">                                       Раздел 3. Позиция № 19 Площадка сепараторов  Измерение сопротивления изоляции проводов и кабелей (освещения) (Протокол  № 1/19 от 01.02.2015)</t>
  </si>
  <si>
    <t xml:space="preserve">                                       Раздел 4. Позиция № 28 Склад навес  Измерение сопротивления изоляции проводов и кабелей (освещения) (Протокол  № 1/28 от 01.02.2015)</t>
  </si>
  <si>
    <t xml:space="preserve">                                       Раздел 5. Позиция № 10 Площадка ресивера азота  Измерение сопротивления изоляции проводов и кабелей (освещения) (Протокол  № 1/10 от 01.02.2015)</t>
  </si>
  <si>
    <t>31</t>
  </si>
  <si>
    <t>0,4
38,4</t>
  </si>
  <si>
    <t>2
64</t>
  </si>
  <si>
    <t>32
3072</t>
  </si>
  <si>
    <t>2
192</t>
  </si>
  <si>
    <t>1
96</t>
  </si>
  <si>
    <t>1,5
144</t>
  </si>
  <si>
    <t>16
2,72</t>
  </si>
  <si>
    <t>2
22</t>
  </si>
  <si>
    <t>32
1056</t>
  </si>
  <si>
    <t>16
1,76</t>
  </si>
  <si>
    <t>0,4
7,2</t>
  </si>
  <si>
    <t>32
576</t>
  </si>
  <si>
    <t>2
36</t>
  </si>
  <si>
    <t>1
18</t>
  </si>
  <si>
    <t>1,5
27</t>
  </si>
  <si>
    <t>16
0,96</t>
  </si>
  <si>
    <t>Основание - Смета № ПНР ГТЭС 42 МВт Площадки ПНР</t>
  </si>
  <si>
    <t>33</t>
  </si>
  <si>
    <t xml:space="preserve">                                       Раздел 1. Мачта прожекторная  поз. № 7.1   Измерение сопротивления изоляции проводов и кабелей (Протокол № 1/7.1 от 13.02.2015)</t>
  </si>
  <si>
    <t>0,4
2,4</t>
  </si>
  <si>
    <t>1
6</t>
  </si>
  <si>
    <t>1,5
9</t>
  </si>
  <si>
    <t xml:space="preserve">                                       Раздел 2. Мачта прожекторная  поз. № 7.2   Измерение сопротивления изоляции проводов и кабелей (Протокол № 1/7.2 от 13.02.2015)</t>
  </si>
  <si>
    <t xml:space="preserve">                                       Раздел 3. Мачта прожекторная  поз. № 7.3  Измерение сопротивления изоляции проводов и кабелей (Протокол № 1/7.3 от 13.02.2015)</t>
  </si>
  <si>
    <t xml:space="preserve">                                       Раздел 4. Мачта прожекторная  поз. № 7.4  Измерение сопротивления изоляции проводов и кабелей (Протокол № 1/7.4 от 13.02.2015)</t>
  </si>
  <si>
    <t xml:space="preserve">                                       Раздел 5. Мачта прожекторная  поз. № 7.5  Измерение сопротивления изоляции проводов и кабелей (Протокол № 1/7.5 от 13.02.2015)</t>
  </si>
  <si>
    <t xml:space="preserve">                                       Раздел 6. Мачта прожекторная  поз. № 7.6  Измерение сопротивления изоляции проводов и кабелей (Протокол № 1/7.6 от 13.02.2015)</t>
  </si>
  <si>
    <t xml:space="preserve">                                       Раздел 7. Мачта прожекторная  поз. № 7.7  Измерение сопротивления изоляции проводов и кабелей (Протокол № 1/7.7 от 13.02.2015)</t>
  </si>
  <si>
    <t xml:space="preserve">                                       Раздел 8. Мачта прожекторная  поз. № 7.8  Измерение сопротивления изоляции проводов и кабелей (Протокол № 1/7.8 от 13.02.2015)</t>
  </si>
  <si>
    <t xml:space="preserve">                                       Раздел 9. Мачта прожекторная  поз. № 7.9  Измерение сопротивления изоляции проводов и кабелей (Протокол № 1/7.9 от 13.02.2015)</t>
  </si>
  <si>
    <t>Основание - Смета № ПНР Мачты прожекторные</t>
  </si>
  <si>
    <t>2
42</t>
  </si>
  <si>
    <t>0,4
25,2</t>
  </si>
  <si>
    <t>32
2016</t>
  </si>
  <si>
    <t>2
126</t>
  </si>
  <si>
    <t>1
63</t>
  </si>
  <si>
    <t>1,5
94,5</t>
  </si>
  <si>
    <t>16
3,36</t>
  </si>
  <si>
    <t>Донцов А.В.</t>
  </si>
  <si>
    <t>1 т конструкций</t>
  </si>
  <si>
    <t>Типовая форма М-29</t>
  </si>
  <si>
    <t>УТВЕРЖДАЮ:</t>
  </si>
  <si>
    <t xml:space="preserve">Генеральный директор </t>
  </si>
  <si>
    <t>(должность, подпись, Ф.И.О.)</t>
  </si>
  <si>
    <t>ОБЪЕКТ:</t>
  </si>
  <si>
    <t xml:space="preserve">ОТЧЕТ О РАСХОДЕ ОСНОВНЫХ МАТЕРИАЛОВ В СТРОИТЕЛЬСТВЕ </t>
  </si>
  <si>
    <t>( материалы заказчика)</t>
  </si>
  <si>
    <t>Наименование объектов и видов работ</t>
  </si>
  <si>
    <t>Номера един. расце-нок</t>
  </si>
  <si>
    <t>Кол-во фактич. выполн. работ</t>
  </si>
  <si>
    <t>Наименование материалов</t>
  </si>
  <si>
    <t>норма на един. раб.</t>
  </si>
  <si>
    <t>на выполн. объем работ</t>
  </si>
  <si>
    <t xml:space="preserve">ИТОГО  </t>
  </si>
  <si>
    <t>Итого расходов по норме</t>
  </si>
  <si>
    <t>Фактический расход</t>
  </si>
  <si>
    <t>Экономия (-), перерасход (+)</t>
  </si>
  <si>
    <t>Списано на себестоимость*</t>
  </si>
  <si>
    <t>СДАЛ:</t>
  </si>
  <si>
    <t>Генеральный директор  АО "ПремьерСтрой"</t>
  </si>
  <si>
    <t>ПРИНЯЛ:</t>
  </si>
  <si>
    <t>Главный специалист отдела обустройства Западной и Центральной группы месторождений  ООО "РН-Уватнефтегаз"</t>
  </si>
  <si>
    <t>Неунифицированная форма М-19</t>
  </si>
  <si>
    <t>Альбом неунифицированных и модифицированных форм</t>
  </si>
  <si>
    <t>(Типовая междуведомственная М-19)</t>
  </si>
  <si>
    <t>Предприятие</t>
  </si>
  <si>
    <t>Структурное подразделение</t>
  </si>
  <si>
    <t>Подрядная организация</t>
  </si>
  <si>
    <t>По строительному участку</t>
  </si>
  <si>
    <t>Материально ответственное лицо      ________________________</t>
  </si>
  <si>
    <t>( ФИО)</t>
  </si>
  <si>
    <t>Перечень приложений к отчету</t>
  </si>
  <si>
    <t>По приходу</t>
  </si>
  <si>
    <t>№ П/П</t>
  </si>
  <si>
    <t>№ накладной</t>
  </si>
  <si>
    <t>Организация - поставщик</t>
  </si>
  <si>
    <t>Сумма</t>
  </si>
  <si>
    <t>Прочее</t>
  </si>
  <si>
    <t>ООО РН "Уватнефтегаз"</t>
  </si>
  <si>
    <t>Всего принято документов</t>
  </si>
  <si>
    <t>Ноль</t>
  </si>
  <si>
    <t>(цифрами)</t>
  </si>
  <si>
    <t>(прописью)</t>
  </si>
  <si>
    <t xml:space="preserve">Документы сдал:                                                                    </t>
  </si>
  <si>
    <t>Документы принял:</t>
  </si>
  <si>
    <t>Юсупова В.В.</t>
  </si>
  <si>
    <t xml:space="preserve">КОД ИП                                   -                            </t>
  </si>
  <si>
    <t xml:space="preserve">ИФ                                            -                                     </t>
  </si>
  <si>
    <t xml:space="preserve">ВЗ                                            -                           </t>
  </si>
  <si>
    <t xml:space="preserve">Код заказа                              - </t>
  </si>
  <si>
    <t>Генеральный директор АО "ПремьерСтрой"</t>
  </si>
  <si>
    <t>Генеральный  директор ООО "РН-Уватнефтегаз"</t>
  </si>
  <si>
    <t xml:space="preserve">(подпись)                                                            </t>
  </si>
  <si>
    <t>Наименование подрядчика</t>
  </si>
  <si>
    <t xml:space="preserve">Отчет о расходе основных материалов в строительстве </t>
  </si>
  <si>
    <t>(давальческое сырье)</t>
  </si>
  <si>
    <t>М-19</t>
  </si>
  <si>
    <t>КС-2</t>
  </si>
  <si>
    <t>№ п/п</t>
  </si>
  <si>
    <t>№ накладной (получение)</t>
  </si>
  <si>
    <t>№ накладной (возврат)</t>
  </si>
  <si>
    <t>№ номенклатурный</t>
  </si>
  <si>
    <t>Наименование материальных  ценностей</t>
  </si>
  <si>
    <t xml:space="preserve">  Цена, Руб.</t>
  </si>
  <si>
    <t xml:space="preserve"> Остаток на начало отчетного месяца</t>
  </si>
  <si>
    <t xml:space="preserve">     Приход за  отчетный месяц</t>
  </si>
  <si>
    <t>Расход на производство</t>
  </si>
  <si>
    <t>Возврат давальческих материалов</t>
  </si>
  <si>
    <t xml:space="preserve"> Остаток на конец отчетного месяца</t>
  </si>
  <si>
    <t>Наименование объекта</t>
  </si>
  <si>
    <t>Код кап. проекта</t>
  </si>
  <si>
    <t>Кол-во</t>
  </si>
  <si>
    <t>Всего:</t>
  </si>
  <si>
    <t>Подрядчик: АО "ПремьерСтрой"</t>
  </si>
  <si>
    <t>Заказчик: ООО "РН-Уватнефтегаз"</t>
  </si>
  <si>
    <t>Заказчик:</t>
  </si>
  <si>
    <t xml:space="preserve">               (подпись)</t>
  </si>
  <si>
    <t xml:space="preserve">                     (расшифровка подписи)</t>
  </si>
  <si>
    <t>Р.В. Ларин</t>
  </si>
  <si>
    <t>В.В. Юсупова</t>
  </si>
  <si>
    <t xml:space="preserve">                                       Раздел 2. Металлоконструкции</t>
  </si>
  <si>
    <t>1 т свай</t>
  </si>
  <si>
    <r>
      <t>Решетчатые конструкции (стойки, опоры, фермы и пр.), сборка с помощью лебедок ручных (с установкой и снятием их в процессе работы) или вручную (мелких деталей) (изготовление опор ОС4а -14шт.)</t>
    </r>
    <r>
      <rPr>
        <i/>
        <sz val="6"/>
        <rFont val="Arial"/>
        <family val="2"/>
        <charset val="204"/>
      </rPr>
      <t xml:space="preserve">
2 536,73 = 7 221,29 - 1,032 x 4 539,30</t>
    </r>
  </si>
  <si>
    <r>
      <t>Погружение дизель-молотом копровой установки на базе трактора стальных свай шпунтового ряда массой 1 м до 50 кг, длиной свыше 8 м в грунты группы 2</t>
    </r>
    <r>
      <rPr>
        <i/>
        <sz val="6"/>
        <rFont val="Arial"/>
        <family val="2"/>
        <charset val="204"/>
      </rPr>
      <t xml:space="preserve">
1 242,02 = 6 810,89 - 0,0451 x 4 807,70 - 1,01 x 5 299,05</t>
    </r>
  </si>
  <si>
    <t>вес всего</t>
  </si>
  <si>
    <t>вес м/тн</t>
  </si>
  <si>
    <t>метром всего</t>
  </si>
  <si>
    <t>Ценообразующие материалы Подрядчика</t>
  </si>
  <si>
    <t>Неценообразующие материалы (в ценах 2001 г. с индексом пересчёта-4,95)</t>
  </si>
  <si>
    <t>ВСЕГО стоимость материалов и оборудования поставки Подрядчика</t>
  </si>
  <si>
    <t>Генеральный  директор НАО "ПремьерСтройДизайн"</t>
  </si>
  <si>
    <t>Шлакопортландцемент общестроительного и специального назначения марки 300</t>
  </si>
  <si>
    <t>т</t>
  </si>
  <si>
    <r>
      <t>Эмаль КО-198 (73,283*2*130/1000/1000= 0,019тн)</t>
    </r>
    <r>
      <rPr>
        <i/>
        <sz val="10"/>
        <rFont val="Arial"/>
        <family val="2"/>
        <charset val="204"/>
      </rPr>
      <t xml:space="preserve">
МАТ=87,21*1000/4,95</t>
    </r>
  </si>
  <si>
    <t>Письмо о согласовании №10/08-ИСХ-0828 от 24.08.2016 г.</t>
  </si>
  <si>
    <t>кг</t>
  </si>
  <si>
    <t>Письмо №10/08-ИСХ-0828 от 24.08.2016</t>
  </si>
  <si>
    <r>
      <t>Полиуретановая цинкнаполненная композиция 100 мкм   ЦО: 309,75/1,18/4,95</t>
    </r>
    <r>
      <rPr>
        <i/>
        <sz val="10"/>
        <rFont val="Arial"/>
        <family val="2"/>
        <charset val="204"/>
      </rPr>
      <t xml:space="preserve">
МАТ=309,75/1,18/4,95</t>
    </r>
  </si>
  <si>
    <t xml:space="preserve">УНГ-10145/17 </t>
  </si>
  <si>
    <t>09.11.2016г.</t>
  </si>
  <si>
    <t>Материалы поставки Подрядчика (Приложение №3 к договору УНГ-10145/17   от 09.11.2016г.)</t>
  </si>
  <si>
    <t>ОС-15/ДС</t>
  </si>
  <si>
    <t>Организация-заказчик:</t>
  </si>
  <si>
    <t>ООО «РН-Уватнефтегаз», 626170, Россия, Тюменская область, село Уват, улица Иртышская, дом 19.</t>
  </si>
  <si>
    <t>(наименование)</t>
  </si>
  <si>
    <t>(наименование структурного подразделения заказчика)</t>
  </si>
  <si>
    <t>Организация-подрядчик:</t>
  </si>
  <si>
    <t>(наименование структурного подразделения подрядчика)</t>
  </si>
  <si>
    <t>Основание для составления акта</t>
  </si>
  <si>
    <t>Договор</t>
  </si>
  <si>
    <t>(наименование документа)</t>
  </si>
  <si>
    <t>Счет, субсчет, код аналитического учета</t>
  </si>
  <si>
    <t>Акт смонтированного оборудования</t>
  </si>
  <si>
    <t>начала монтажа</t>
  </si>
  <si>
    <t>окончания монтажа</t>
  </si>
  <si>
    <t>Организация поставщик</t>
  </si>
  <si>
    <t>12464615</t>
  </si>
  <si>
    <t>Монтажная организация</t>
  </si>
  <si>
    <t>АО  "ПремьерСтрой"</t>
  </si>
  <si>
    <t>На объекте установлено/смонтировано оборудование:</t>
  </si>
  <si>
    <t>Номер по  порядку</t>
  </si>
  <si>
    <t>Оборудование</t>
  </si>
  <si>
    <t>Номер и дата Акта о приеме - передаче оборудования в монтаж</t>
  </si>
  <si>
    <t xml:space="preserve">Номер партии </t>
  </si>
  <si>
    <t>Единица измерения</t>
  </si>
  <si>
    <t>Стоимость, руб.</t>
  </si>
  <si>
    <t>Примечание</t>
  </si>
  <si>
    <t>наименование</t>
  </si>
  <si>
    <t xml:space="preserve"> заводской (номенклатурный) номер</t>
  </si>
  <si>
    <t>тип, марка</t>
  </si>
  <si>
    <t>единицы</t>
  </si>
  <si>
    <t>всего</t>
  </si>
  <si>
    <t>ИТОГО:</t>
  </si>
  <si>
    <t>Заказчик</t>
  </si>
  <si>
    <t>Подрядчик</t>
  </si>
  <si>
    <t>Генеральный директор АО  "ПремьерСтрой"</t>
  </si>
  <si>
    <t xml:space="preserve"> Самодед А.Л.</t>
  </si>
  <si>
    <t xml:space="preserve">        должность                подпись                     расшифровка подписи</t>
  </si>
  <si>
    <t>подпись</t>
  </si>
  <si>
    <t xml:space="preserve"> "УПСВ Протозановского м/р. Инженерные сети.
.
</t>
  </si>
  <si>
    <r>
      <t>Устройство дорожных покрытий из сборных прямоугольных железобетонных плит площадью свыше 10,5 м2</t>
    </r>
    <r>
      <rPr>
        <i/>
        <sz val="6"/>
        <rFont val="Arial"/>
        <family val="2"/>
        <charset val="204"/>
      </rPr>
      <t xml:space="preserve">
12 007,97 = 12 785,02 - 0,42 x 762,20 - 0,72 x 634,62</t>
    </r>
  </si>
  <si>
    <t>шт</t>
  </si>
  <si>
    <r>
      <t>ТЕР27-06-001-04</t>
    </r>
    <r>
      <rPr>
        <i/>
        <sz val="8"/>
        <rFont val="Arial"/>
        <family val="2"/>
        <charset val="204"/>
      </rPr>
      <t xml:space="preserve">
Постан.Правит.Тюмен.обл. от 27.12.11 №490-п</t>
    </r>
  </si>
  <si>
    <t xml:space="preserve">"УПСВ Протозановского м/р. Инженерные сети.
</t>
  </si>
  <si>
    <t xml:space="preserve"> "УПСВ Протозановского м/р. Инженерные сети.
</t>
  </si>
  <si>
    <t>Заказчик - ООО "РН-Уватнефтегаз", 626170 Российская Федерация, Тюменская область, с. Уват, ул.Иртышская, дом 19</t>
  </si>
  <si>
    <t xml:space="preserve">Стройка - Протозановское месторождение.                                                                                                                    </t>
  </si>
  <si>
    <t xml:space="preserve">Объект -  "УПСВ Протозановского м/р. Инженерные сети."
</t>
  </si>
  <si>
    <t>тыс. руб.</t>
  </si>
  <si>
    <t>Номер</t>
  </si>
  <si>
    <t>Итоги по акту:</t>
  </si>
  <si>
    <t>Гл.  Специалист</t>
  </si>
  <si>
    <t>Средства на оплату труда _______________________________________________________________________________________________</t>
  </si>
  <si>
    <t>Сметная трудоемкость _______________________________________________________________________________________________</t>
  </si>
  <si>
    <t>чел.час</t>
  </si>
  <si>
    <t>Подрядчик - Непубличное акционерное общество "ПремьерСтройДизайн" (АО "Премьерстрой"), 117418, Российская Федерация,г. Москва ,   ул. Новочерёмушкинская,  д. 69, пом.II, ком.11, тел/факс 276-16-32</t>
  </si>
  <si>
    <t>Непубличное акционерное общество  "ПремьерСтройДизайн", 117418, Российская Федерация, г. Москва, ул. Новочерёмушкинская, д. 69, пом.II, ком.11, тел/факс 276-16-32</t>
  </si>
  <si>
    <t>Зам. Начальника УКС</t>
  </si>
  <si>
    <t>А.Г. Корнилов</t>
  </si>
  <si>
    <r>
      <t>ТЕРм12-01-053-12</t>
    </r>
    <r>
      <rPr>
        <i/>
        <sz val="8"/>
        <rFont val="Arial"/>
        <family val="2"/>
        <charset val="204"/>
      </rPr>
      <t xml:space="preserve">
Постан.Правит.Тюмен.обл. от 27.12.11 №490-п</t>
    </r>
  </si>
  <si>
    <r>
      <t>Трубопровод в помещениях или на открытых площадках в пределах цехов из труб легированных сталей, монтируемый из труб и готовых деталей, на условное давление не более 4 МПа, диаметр трубопровода наружный: 426 мм</t>
    </r>
    <r>
      <rPr>
        <i/>
        <sz val="6"/>
        <rFont val="Arial"/>
        <family val="2"/>
        <charset val="204"/>
      </rPr>
      <t xml:space="preserve">
(Коэф измен массы трубопровода =0,95 ОЗП=0,85; ЭМ=0,85 к расх.; ЗПМ=0,85; МАТ=0,85 к расх.; ТЗ=0,85; ТЗМ=0,85)</t>
    </r>
  </si>
  <si>
    <t>Письмо о согласовании №10/08-ИСХ-0125 от 22.02.2016 г.</t>
  </si>
  <si>
    <t>Клапан запорный 15х160 ХЛ1 А (пр)  ЦО 3240/4,95*1,13</t>
  </si>
  <si>
    <t>м</t>
  </si>
  <si>
    <t>к-т</t>
  </si>
  <si>
    <t xml:space="preserve">  Раздел 1. Монтаж трубопроводов</t>
  </si>
  <si>
    <t>№0080134512</t>
  </si>
  <si>
    <t>№0080126410</t>
  </si>
  <si>
    <t>№0080118308</t>
  </si>
  <si>
    <t>№0080110206</t>
  </si>
  <si>
    <t>№0080102104</t>
  </si>
  <si>
    <t>№0080094002</t>
  </si>
  <si>
    <t>№0080085900</t>
  </si>
  <si>
    <t>№0080077798</t>
  </si>
  <si>
    <t>№0080069696</t>
  </si>
  <si>
    <t>№0080061594</t>
  </si>
  <si>
    <t>№0080053492</t>
  </si>
  <si>
    <t>№0080045390</t>
  </si>
  <si>
    <t>Начальник отдела контроля и анализа МТР КС</t>
  </si>
  <si>
    <t>Главный специалист отдела контроля и анализа МТР КС</t>
  </si>
  <si>
    <t>с 01.05.17 по 25.05.17</t>
  </si>
  <si>
    <t xml:space="preserve">  "УПСВ Протозановского м/р. Инженерные сети.
   к КС-2 №29 от 25.05.2017г.</t>
  </si>
  <si>
    <t>1102011729 от 25.02.2013</t>
  </si>
  <si>
    <t>№0080147456 от 11.04.2017</t>
  </si>
  <si>
    <t>№0080146765 от 30.03.2017</t>
  </si>
  <si>
    <t>1102018044 от 02.04.2013</t>
  </si>
  <si>
    <t>8</t>
  </si>
  <si>
    <t>Задвижка 30лс41нж 300х16 ХЛ1 фл.кр.</t>
  </si>
  <si>
    <t>20170462</t>
  </si>
  <si>
    <t>№0080146250 от 27.03.2017</t>
  </si>
  <si>
    <t>1102000711 от 29.12.2015</t>
  </si>
  <si>
    <r>
      <t>ТЕР05-01-009-01
Применительно</t>
    </r>
    <r>
      <rPr>
        <i/>
        <sz val="8"/>
        <rFont val="Arial"/>
        <family val="2"/>
        <charset val="204"/>
      </rPr>
      <t xml:space="preserve">
Постан.Правит.Тюмен.обл. от 27.12.11 №490-п</t>
    </r>
  </si>
  <si>
    <r>
      <t>Заполнение бетоном полых свай и свай-оболочек диаметром: до 80 см (заполнение внутренней полости трубных свай песко-цементной смесью)</t>
    </r>
    <r>
      <rPr>
        <i/>
        <sz val="6"/>
        <rFont val="Arial"/>
        <family val="2"/>
        <charset val="204"/>
      </rPr>
      <t xml:space="preserve">
296,61 = 1 115,13 - 0,26 x 487,28 - 1,02 x 676,54 - 0,43 x 4,09</t>
    </r>
  </si>
  <si>
    <t>РКВ поз. №433</t>
  </si>
  <si>
    <t>РКВ поз. №429</t>
  </si>
  <si>
    <t xml:space="preserve">  Раздел 1. </t>
  </si>
  <si>
    <r>
      <t>ТЕРм12-01-052-08</t>
    </r>
    <r>
      <rPr>
        <i/>
        <sz val="8"/>
        <rFont val="Arial"/>
        <family val="2"/>
        <charset val="204"/>
      </rPr>
      <t xml:space="preserve">
Постан.Правит.Тюмен.обл. от 27.12.11 №490-п</t>
    </r>
  </si>
  <si>
    <r>
      <t>Трубопровод в помещениях или на открытых площадках в пределах цехов из труб легированных сталей, монтируемый из труб и готовых деталей, на условное давление не более 2,5 МПа, диаметр трубопровода наружный 219 мм (высота до 5,5 м, вес 1 м. -36 кг)</t>
    </r>
    <r>
      <rPr>
        <i/>
        <sz val="6"/>
        <rFont val="Arial"/>
        <family val="2"/>
        <charset val="204"/>
      </rPr>
      <t xml:space="preserve">
НР (7740 руб.): 84% от ФОТ (9214 руб.)
СП (5528 руб.): 60% от ФОТ (9214 руб.)</t>
    </r>
  </si>
  <si>
    <t>9</t>
  </si>
  <si>
    <t>Д.А. Карташов</t>
  </si>
  <si>
    <t>Письмо №10/08-ИСХ-0610 от 24.06.2016</t>
  </si>
  <si>
    <t>Эмаль ПОЛИТОН-УР RAL 1021</t>
  </si>
  <si>
    <t>м3</t>
  </si>
  <si>
    <t>Сталь листовая оцинкованная толщиной листа 0,8 мм</t>
  </si>
  <si>
    <t>РКВ поз. №117</t>
  </si>
  <si>
    <t>Маты теплоизоляционные URSA М-25 (9000х1200х50)</t>
  </si>
  <si>
    <t>СФ №38 от 19.02.2016</t>
  </si>
  <si>
    <t>СФ №6006023307 от 09.02.2017</t>
  </si>
  <si>
    <t>Уайт-спирит</t>
  </si>
  <si>
    <t>ТТН №3 от 13.02.2017</t>
  </si>
  <si>
    <t>Бруски обрезные хвойных пород длиной: 4-6,5 м, шириной 75-150 мм, толщиной 40-75 мм, I сорта</t>
  </si>
  <si>
    <t>СФ №281от 05.06.2017</t>
  </si>
  <si>
    <t>Электроды диаметром: 4 мм Э42</t>
  </si>
  <si>
    <t>РКВ поз. №434</t>
  </si>
  <si>
    <t>Счет фактура №ЕК000068/5 от 29.01.2016</t>
  </si>
  <si>
    <t>Электроды диаметром: 5 мм Э42</t>
  </si>
  <si>
    <t>РКВ поз. №436</t>
  </si>
  <si>
    <t>Электроды диаметром: 5 мм Э42А</t>
  </si>
  <si>
    <t>РКВ поз. №437</t>
  </si>
  <si>
    <t>Композиция Цинотан</t>
  </si>
  <si>
    <t>РКВ поз. №447</t>
  </si>
  <si>
    <t>РКВ поз. №449</t>
  </si>
  <si>
    <t>Опоры скользящие и катковые, крепежные детали, хомуты (опора 89-КХ-А11, 89-КХ-А11 под  трубопровод)</t>
  </si>
  <si>
    <t>Опоры скользящие и катковые, крепежные детали, хомуты (опора 108 КХ-А21 под  трубопровод)</t>
  </si>
  <si>
    <t>Опоры скользящие и катковые, крепежные детали, хомуты (опора 159 КХ-А22 под  трубопровод)</t>
  </si>
  <si>
    <t>Головка-заглушка напорная ГЗ-80</t>
  </si>
  <si>
    <t>РКВ поз. №482</t>
  </si>
  <si>
    <t>Головка муфтовая напорная ГМ-80</t>
  </si>
  <si>
    <t>РКВ поз. №489</t>
  </si>
  <si>
    <t>РКВ поз. №811</t>
  </si>
  <si>
    <t>Опоры скользящие и катковые, крепежные детали, хомуты (опора 219 КХ-А22 под  трубопровод)</t>
  </si>
  <si>
    <t>Письмо №10/08-ИСХ-0837 от 25.08.2016</t>
  </si>
  <si>
    <t>Опоры скользящие и катковые, крепежные детали, хомуты (Опора 325-КХ-А22-10Г2.)</t>
  </si>
  <si>
    <t>РКВ поз.№147</t>
  </si>
  <si>
    <t>Опоры скользящие и катковые, крепежные детали, хомуты (Опора 426-КХ-А22-10Г2.)</t>
  </si>
  <si>
    <t>РКВ поз. №810</t>
  </si>
  <si>
    <t>РКВ поз. №809</t>
  </si>
  <si>
    <t>РКВ поз. №813</t>
  </si>
  <si>
    <t>РКВ поз. №812</t>
  </si>
  <si>
    <t>Опоры скользящие и катковые, крепежные детали, хомуты (опора 57 КХ-А21 под  трубопровод)</t>
  </si>
  <si>
    <t>РКВ поз. №861</t>
  </si>
  <si>
    <t>Сталь полосовая, марка стали Ст3сп шириной 50-200 мм толщиной 4-5 мм</t>
  </si>
  <si>
    <t>С/Ф №389 от 28 02.2017г.</t>
  </si>
  <si>
    <t>№ п/сметы</t>
  </si>
  <si>
    <t>ИТОГИ ПО АКТУ:</t>
  </si>
  <si>
    <t>С/Ф №1981 от 04.08.2016г.</t>
  </si>
  <si>
    <r>
      <t>Покровный слой ФЕРРОТАН ЦО:259,6/1,18/4,95*1,13</t>
    </r>
    <r>
      <rPr>
        <i/>
        <sz val="10"/>
        <rFont val="Arial"/>
        <family val="2"/>
        <charset val="204"/>
      </rPr>
      <t xml:space="preserve">
МАТ=259,6/1,18/4,95*1,13</t>
    </r>
  </si>
  <si>
    <t>Письмо №10/08-ИСХ-1098 от 28.10.2016</t>
  </si>
  <si>
    <r>
      <t>ТЕРм08-02-152-04</t>
    </r>
    <r>
      <rPr>
        <i/>
        <sz val="8"/>
        <rFont val="Arial"/>
        <family val="2"/>
        <charset val="204"/>
      </rPr>
      <t xml:space="preserve">
И1 - Постан.Правит.Тюмен.обл. от 04.03.13 №74-п</t>
    </r>
  </si>
  <si>
    <t>Стойка сборных кабельных конструкций (без полок), масса до 1,6 кг</t>
  </si>
  <si>
    <t>шт .</t>
  </si>
  <si>
    <t>Трубы стальные водогазопроводные ГОСТ 3262-75 d 25*3,2 Ц. О.:67,52/1,18*1,13/4,95=13,06</t>
  </si>
  <si>
    <t>Трубы стальные водогазопроводные ГОСТ 3262-75 d 40*3,2 Ц. О.:108,8/1,18*1,13/4,95=21,05</t>
  </si>
  <si>
    <t>Шланг электромонтажный ШЭМ32У2,5 (ц/о: 57,33/1,18/4,95*1,13 = 11,09 руб.)</t>
  </si>
  <si>
    <t>Шланг электромонтажный ШЭМ38У2,5 (ц/о: 69,81/1,18/4,95*1,13 = 13,51руб.)</t>
  </si>
  <si>
    <t>шт.</t>
  </si>
  <si>
    <t>Лоток прямой глухой ЛМГ 100х65 УТ1.5 ЦО=367/1,18*1,13/4,95=71,00</t>
  </si>
  <si>
    <t>Крышка к прямому лотку КЛ 400 У3 (400цХЛ1,5)ЦО=595,9/1,18*1,13/4,95=115,28</t>
  </si>
  <si>
    <t>Соединитель лотковый СЛ240х65 УТ1.5 Ц. О.: 29,5/1,18*1,13/4,95=5,71</t>
  </si>
  <si>
    <t>Крышки лотков угловых КЛУ 400 ХЛ1,5     Ц. О.: 370,52/1,18*1,13/4,95</t>
  </si>
  <si>
    <t>Крышки лотков тройниковых КЛТ 400 ХЛ 1,5     Ц. О.: 136,8/1,18*1,13/4,95</t>
  </si>
  <si>
    <t>Прижим НЛ-ПР гальв. Ц. О.: 9,6/1,18*1,13/4,95=1,86</t>
  </si>
  <si>
    <r>
      <t xml:space="preserve">Коробка зажимов взрывозащищенная КЗП4.2-71/5-32/9-(ВК-С-ВЭЛ1БТ-M32-Ехе-G1'' внутр.)х3(A)-(ВК-С-ВЭЛ1БТ-M40-Ехе-G1 1/4'' внутр.)х1(С)-В1,5  </t>
    </r>
    <r>
      <rPr>
        <i/>
        <sz val="10"/>
        <rFont val="Arial"/>
        <family val="2"/>
        <charset val="204"/>
      </rPr>
      <t xml:space="preserve">
</t>
    </r>
  </si>
  <si>
    <r>
      <t>Лоток прямой глухой ЛМГ 400х65 УТ1.5 ЦО=804,76/1,18*1,13/4,95</t>
    </r>
    <r>
      <rPr>
        <i/>
        <sz val="10"/>
        <rFont val="Arial"/>
        <family val="2"/>
        <charset val="204"/>
      </rPr>
      <t xml:space="preserve">
((МАТ=МАТ/1,18-МАТ);
 МАТ=1,13 к расх.;
  (МАТ=МАТ/4,95-МАТ))</t>
    </r>
  </si>
  <si>
    <r>
      <t>Лоток прямой глухой КГГ 400х65-90ц ХЛ1.5 ЦО=519,20/1,18*1,13/4,95</t>
    </r>
    <r>
      <rPr>
        <i/>
        <sz val="10"/>
        <rFont val="Arial"/>
        <family val="2"/>
        <charset val="204"/>
      </rPr>
      <t xml:space="preserve">
((МАТ=МАТ/1,18-МАТ);
 МАТ=1,13 к расх.;
  (МАТ=МАТ/4,95-МАТ))</t>
    </r>
  </si>
  <si>
    <r>
      <t>Лоток прямой глухой КЛ 100ц ХЛ1.5 ЦО=188,8/1,18*1,13/4,95</t>
    </r>
    <r>
      <rPr>
        <i/>
        <sz val="10"/>
        <rFont val="Arial"/>
        <family val="2"/>
        <charset val="204"/>
      </rPr>
      <t xml:space="preserve">
((МАТ=МАТ/1,18-МАТ);
 МАТ=1,13 к расх.;
  (МАТ=МАТ/4,95-МАТ))</t>
    </r>
  </si>
  <si>
    <r>
      <t>Тройниковый ОТГ 100х65 ХЛ1,5  ЦО=950/1,18*1,13/4,95</t>
    </r>
    <r>
      <rPr>
        <i/>
        <sz val="10"/>
        <rFont val="Arial"/>
        <family val="2"/>
        <charset val="204"/>
      </rPr>
      <t xml:space="preserve">
((МАТ=МАТ/1,18-МАТ);
 МАТ=1,13 к расх.;
  (МАТ=МАТ/4,95-МАТ))</t>
    </r>
  </si>
  <si>
    <r>
      <t>отвод боковой b=100  ЦО=213/1,18*1,13/4,95</t>
    </r>
    <r>
      <rPr>
        <i/>
        <sz val="10"/>
        <rFont val="Arial"/>
        <family val="2"/>
        <charset val="204"/>
      </rPr>
      <t xml:space="preserve">
((МАТ=МАТ/1,18-МАТ);
 МАТ=1,13 к расх.;
  (МАТ=МАТ/4,95-МАТ))</t>
    </r>
  </si>
  <si>
    <r>
      <t>Профиль монтажный К110/2 ХЛ1  ЦО=247,8/1,18*1,13/4,95</t>
    </r>
    <r>
      <rPr>
        <i/>
        <sz val="10"/>
        <rFont val="Arial"/>
        <family val="2"/>
        <charset val="204"/>
      </rPr>
      <t xml:space="preserve">
((МАТ=МАТ/1,18-МАТ);
 МАТ=1,13 к расх.;
  (МАТ=МАТ/4,95-МАТ))</t>
    </r>
  </si>
  <si>
    <r>
      <t>Профиль монтажный К241  ХЛ1  ЦО=177/1,18*1,13/4,95</t>
    </r>
    <r>
      <rPr>
        <i/>
        <sz val="10"/>
        <rFont val="Arial"/>
        <family val="2"/>
        <charset val="204"/>
      </rPr>
      <t xml:space="preserve">
((МАТ=МАТ/1,18-МАТ);
 МАТ=1,13 к расх.;
  (МАТ=МАТ/4,95-МАТ))</t>
    </r>
  </si>
  <si>
    <t>РКВ поз. 868</t>
  </si>
  <si>
    <t>РКВ поз. 869</t>
  </si>
  <si>
    <t>РКВ поз. 873</t>
  </si>
  <si>
    <t>РКВ поз. 874</t>
  </si>
  <si>
    <t>РКВ поз. 875</t>
  </si>
  <si>
    <t>РКВ поз. 876</t>
  </si>
  <si>
    <t>РКВ поз. 877</t>
  </si>
  <si>
    <t>РКВ поз. 879</t>
  </si>
  <si>
    <t>РКВ поз. 899</t>
  </si>
  <si>
    <t>РКВ поз. 900</t>
  </si>
  <si>
    <t>РКВ поз. 891</t>
  </si>
  <si>
    <t>РКВ поз. 888</t>
  </si>
  <si>
    <t>РКВ поз. 883</t>
  </si>
  <si>
    <t>РКВ поз. 897</t>
  </si>
  <si>
    <t>РКВ поз. 890</t>
  </si>
  <si>
    <t>РКВ поз. 886</t>
  </si>
  <si>
    <t>Письмо №10/08/0798 от 12.10.2017</t>
  </si>
  <si>
    <t>Стоимость за ед. по разделительной ведомости</t>
  </si>
  <si>
    <t>Счет фактура №365/1 от 15.03.2016</t>
  </si>
  <si>
    <t>Счет фактура №352 от 11.02.2016</t>
  </si>
  <si>
    <t>РЕВ поз. №244</t>
  </si>
  <si>
    <r>
      <t>Стойка кабельная К1153цХЛ1,5 Цена: 164,26/1,18/4,95*1,13</t>
    </r>
    <r>
      <rPr>
        <i/>
        <sz val="10"/>
        <rFont val="Arial"/>
        <family val="2"/>
        <charset val="204"/>
      </rPr>
      <t xml:space="preserve">
МАТ=164,26/1,18/4,95*1,13</t>
    </r>
  </si>
  <si>
    <t>РЕВ поз. №245</t>
  </si>
  <si>
    <r>
      <t>Стойка кабельная К1154цХЛ1,5 Цена: 244,68/1,18/4,95*1,13</t>
    </r>
    <r>
      <rPr>
        <i/>
        <sz val="10"/>
        <rFont val="Arial"/>
        <family val="2"/>
        <charset val="204"/>
      </rPr>
      <t xml:space="preserve">
МАТ=244,68/1,18/4,95*1,13</t>
    </r>
  </si>
  <si>
    <t xml:space="preserve">Полка кабельная К1163цХЛ1,5   </t>
  </si>
  <si>
    <t xml:space="preserve">Стойка кабельная К1152цХЛ1,5 </t>
  </si>
  <si>
    <t>РКВ поз. №896</t>
  </si>
  <si>
    <t>РКВ поз. №898</t>
  </si>
  <si>
    <t>1,3,8,21,32,34</t>
  </si>
  <si>
    <t>Счет фактура №ЕК000566/5 от 02.06.2017</t>
  </si>
  <si>
    <t xml:space="preserve">Электроды УОНИ: 4 мм </t>
  </si>
  <si>
    <t>Электроды диаметром: 4 мм Э46</t>
  </si>
  <si>
    <t>Электроды диаметром: 6 мм Э42</t>
  </si>
  <si>
    <t>Горячекатаная арматурная сталь класса: А-I, А-II, А-III</t>
  </si>
  <si>
    <t>СФ№119205/102502 от 21.04.2017</t>
  </si>
  <si>
    <t>Директор АО "ПремьерСтрой"</t>
  </si>
  <si>
    <t>Онешко И.В.</t>
  </si>
  <si>
    <t>СФ №309 от 29.06.2016г.</t>
  </si>
  <si>
    <r>
      <t>Пленка радиографическая рулонная</t>
    </r>
    <r>
      <rPr>
        <i/>
        <sz val="10"/>
        <rFont val="Arial"/>
        <family val="2"/>
        <charset val="204"/>
      </rPr>
      <t xml:space="preserve">
28226,23/(0,3*0,4*100листов)=2352,18руб./м2</t>
    </r>
  </si>
  <si>
    <t>м2</t>
  </si>
  <si>
    <t>РКВ поз.№25</t>
  </si>
  <si>
    <t>Главный специалист  Отдела строительства площадочных объектов УКС        ООО "РН-Уватнефтегаз"
( подписант из ф. КС-2)</t>
  </si>
  <si>
    <t xml:space="preserve">СФ №668 от 10.03.2015 </t>
  </si>
  <si>
    <t>Порошок абразивный</t>
  </si>
  <si>
    <t>Приложение №1</t>
  </si>
  <si>
    <t>Подрядчик: АО ""Премьерстрой"</t>
  </si>
  <si>
    <t>№ п.п</t>
  </si>
  <si>
    <t>Код ресурса</t>
  </si>
  <si>
    <r>
      <t xml:space="preserve">Номинальная  мощность, кВт
</t>
    </r>
    <r>
      <rPr>
        <b/>
        <sz val="10"/>
        <rFont val="Times New Roman"/>
        <family val="1"/>
        <charset val="204"/>
      </rPr>
      <t>СОГЛАСНО ПАСПОРТА</t>
    </r>
  </si>
  <si>
    <t>Итого расход э/энергии, кВТ</t>
  </si>
  <si>
    <t>1</t>
  </si>
  <si>
    <t>2</t>
  </si>
  <si>
    <t>4</t>
  </si>
  <si>
    <t>5</t>
  </si>
  <si>
    <t>6</t>
  </si>
  <si>
    <t>7</t>
  </si>
  <si>
    <t>11</t>
  </si>
  <si>
    <t>12</t>
  </si>
  <si>
    <t>15</t>
  </si>
  <si>
    <t>17</t>
  </si>
  <si>
    <t>18</t>
  </si>
  <si>
    <t>19</t>
  </si>
  <si>
    <t>ИТОГО</t>
  </si>
  <si>
    <t>Расчет стоимости электроэнергии, затраченное при пользовании электрооборудования</t>
  </si>
  <si>
    <t>Обоснование</t>
  </si>
  <si>
    <t>Наименование работ и затрат</t>
  </si>
  <si>
    <t>Ед.
изм.</t>
  </si>
  <si>
    <t>Стоимость 
единицы, руб.</t>
  </si>
  <si>
    <t>Общая 
стоимость, руб.</t>
  </si>
  <si>
    <t>Расход электроэнергии на объекте</t>
  </si>
  <si>
    <t xml:space="preserve"> кВт-ч</t>
  </si>
  <si>
    <t xml:space="preserve">Общие указания к  ТЕР-2001 Тюм.обл. </t>
  </si>
  <si>
    <t>Стоимость 1 кВч электроэнергии, учтенная в ТЕР</t>
  </si>
  <si>
    <t>руб.</t>
  </si>
  <si>
    <t>Стоимость электроэнергии, учтенная в ТЕР, в текущих ценах</t>
  </si>
  <si>
    <t>К</t>
  </si>
  <si>
    <t>ПОДРЯДЧИК:</t>
  </si>
  <si>
    <t>Генеральный директор  НАО "ПремьерСтройДизайн"</t>
  </si>
  <si>
    <t>ЗАКАЗЧИК:</t>
  </si>
  <si>
    <t xml:space="preserve">     </t>
  </si>
  <si>
    <t>Договор УНГ-10145/17   от 09.11.2016г.</t>
  </si>
  <si>
    <t>5,10,15,20</t>
  </si>
  <si>
    <t>А.Е. Нечаев</t>
  </si>
  <si>
    <t>Начальник УКОМ, ККС</t>
  </si>
  <si>
    <t xml:space="preserve">Эмаль ПОЛИТОН-УР </t>
  </si>
  <si>
    <t>3</t>
  </si>
  <si>
    <t xml:space="preserve">      Материалы Заказчика</t>
  </si>
  <si>
    <t xml:space="preserve">      Материалы Подрядчика Неценообразующие</t>
  </si>
  <si>
    <t>Стоимость материалов в текущих ценах к=4,95(для начисления лимитированных затрат)</t>
  </si>
  <si>
    <t>Эксплуатация машин и механизмов в текущих ценах к=6,77</t>
  </si>
  <si>
    <t>Зарплата рабочих в текущих ценах к=16,73</t>
  </si>
  <si>
    <t>Накладные расходы в текущих ценах к=16,73*0,85</t>
  </si>
  <si>
    <t>Сметная прибыль в текущих ценах к=16,73*0,8</t>
  </si>
  <si>
    <t>Зимнее удорожание к=5,5%</t>
  </si>
  <si>
    <t>Итого с зимним удорожанием</t>
  </si>
  <si>
    <t xml:space="preserve">Итого без учета стоимости материалов </t>
  </si>
  <si>
    <t>Материалы поставки Подрядчика (РАСЧЕТ СТОИМОСТИ МАТЕРИАЛОВ)</t>
  </si>
  <si>
    <t>ИТОГО ПО АКТУ в текущих ценах</t>
  </si>
  <si>
    <t>Сдал: Генеральный директор  НАО "ПремьерСтройДизайн"</t>
  </si>
  <si>
    <t>Руководитель проекта ООО "ПКФ"Тюменнефтегазстройпроект"</t>
  </si>
  <si>
    <t>Наволоцкий А.В.</t>
  </si>
  <si>
    <t>Песок природный для строительных: растворов средний</t>
  </si>
  <si>
    <t>Доски обрезные хвойных пород длиной: 4-6,5 м, шириной 75-150 мм, толщиной 44 мм и более, III сорта</t>
  </si>
  <si>
    <t>РКВ поз. №14</t>
  </si>
  <si>
    <t>РКВ поз. №16</t>
  </si>
  <si>
    <t>РКВ поз. №45</t>
  </si>
  <si>
    <t>РКВ поз. №5</t>
  </si>
  <si>
    <t>РКВ поз. №8</t>
  </si>
  <si>
    <t>РКВ поз. №166</t>
  </si>
  <si>
    <t>СФ №293 от 03.04.2018</t>
  </si>
  <si>
    <t>маш.час</t>
  </si>
  <si>
    <t>Машины шлифовальные электрические</t>
  </si>
  <si>
    <t>10</t>
  </si>
  <si>
    <t>Главный специалист отдела контроля и анализа МТР КС ООО "РН-Уватнефтегаз"</t>
  </si>
  <si>
    <t xml:space="preserve"> 
СФ 2718 от 18.08.2017 г.</t>
  </si>
  <si>
    <r>
      <t>Эмаль КО-198 (73,283*2*130/1000/1000= 0,019тн)</t>
    </r>
    <r>
      <rPr>
        <i/>
        <sz val="10"/>
        <rFont val="Arial"/>
        <family val="2"/>
        <charset val="204"/>
      </rPr>
      <t xml:space="preserve">
</t>
    </r>
  </si>
  <si>
    <t>01.01.2019</t>
  </si>
  <si>
    <t>31.01.2019</t>
  </si>
  <si>
    <t>О ПРИЕМКЕ ВЫПОЛНЕННЫХ РАБОТ за январь 2019 г.</t>
  </si>
  <si>
    <t>За   январь  2019 г.</t>
  </si>
  <si>
    <t xml:space="preserve">  январь  2019</t>
  </si>
  <si>
    <t>За  январь  2019 г.</t>
  </si>
  <si>
    <t>Потребное количество ресурсов согласно актов выполненных работ за  январь 2019 год</t>
  </si>
  <si>
    <t>с 01.01.19 по 25.01.19</t>
  </si>
  <si>
    <t xml:space="preserve">  "УПСВ Протозановского м/р. Инженерные сети.
   к КС-2 № от 25.03.2019г.</t>
  </si>
  <si>
    <t>14</t>
  </si>
  <si>
    <t>Итого прямые затраты по разделу в ценах 2001г.</t>
  </si>
  <si>
    <t>116</t>
  </si>
  <si>
    <t>25.07.2019</t>
  </si>
  <si>
    <t>Лопарева Ю.С.</t>
  </si>
  <si>
    <t>Ведущий специалист  СДО  ООО "РН-Уватнефтегаз"</t>
  </si>
  <si>
    <t xml:space="preserve">Ведущий специалист  Отдела строительства площадочных объектов УКС   </t>
  </si>
  <si>
    <t>Тихоновский П.Н.</t>
  </si>
  <si>
    <t>Ведущий специалист  Отдела строительства площадочных объектов УКС        ООО "РН-Уватнефтегаз"
( подписант из ф. КС-2)</t>
  </si>
  <si>
    <t>Ведущий специалист  Отдела строительства площадочных объектов УКС     ООО "РН-Уватнефтегаз"</t>
  </si>
  <si>
    <t xml:space="preserve">Ведущий специалист  Отдела строительства площадочных объектов УКС    </t>
  </si>
  <si>
    <t xml:space="preserve">Ведущий специалист СДО ООО "РН-Уватнефтегаз" </t>
  </si>
  <si>
    <t>к форме КС-2 №116</t>
  </si>
  <si>
    <t>КС2 №116</t>
  </si>
  <si>
    <t xml:space="preserve"> В СОПОСТАВЛЕНИИ С ПРОИЗВОДСТВЕННЫМИ НОРМАМИ № 116</t>
  </si>
  <si>
    <t>МАТЕРИАЛЬНЫЙ ОТЧЕТ   №116 за   январь  2019 года</t>
  </si>
  <si>
    <t>№116</t>
  </si>
  <si>
    <t>25.07.2019г.</t>
  </si>
  <si>
    <r>
      <t>"</t>
    </r>
    <r>
      <rPr>
        <u/>
        <sz val="8"/>
        <color indexed="8"/>
        <rFont val="Arial"/>
        <family val="2"/>
      </rPr>
      <t xml:space="preserve"> 25 </t>
    </r>
    <r>
      <rPr>
        <sz val="8"/>
        <color indexed="8"/>
        <rFont val="Arial"/>
        <family val="2"/>
      </rPr>
      <t>"  июля 2019 г.</t>
    </r>
  </si>
  <si>
    <t>25.07.2019 г.</t>
  </si>
  <si>
    <t>Смета №1750614/0123Д-Р-001.009.000-СМ3.АН-02-01-09 (74435), монтаж технологических трубопроводов. УПСВ. Технологические сети. Участок 3.</t>
  </si>
  <si>
    <t>Основание - 1750614/0123Д-Р-001.009.000-ТХ-03-В-001 (Изм.2)</t>
  </si>
  <si>
    <t>Сметная (договорная) стоимость в соответствии с договором подряда (субподряда):  _______________________________________________________________________________________________</t>
  </si>
  <si>
    <t xml:space="preserve">      строительных работ _______________________________________________________________________________________________</t>
  </si>
  <si>
    <t>_______________________________________________________________________________________________0,431</t>
  </si>
  <si>
    <t xml:space="preserve">      монтажных работ _______________________________________________________________________________________________</t>
  </si>
  <si>
    <t>_______________________________________________________________________________________________28,348</t>
  </si>
  <si>
    <t xml:space="preserve">      оборудования _______________________________________________________________________________________________</t>
  </si>
  <si>
    <t>_______________________________________________________________________________________________77,527</t>
  </si>
  <si>
    <t>_______________________________________________________________________________________________1,635</t>
  </si>
  <si>
    <t>_______________________________________________________________________________________________82,75</t>
  </si>
  <si>
    <t xml:space="preserve">                                       Раздел 1. Монтаж технологических трубопроводов</t>
  </si>
  <si>
    <t xml:space="preserve">                                       Трубопровод DN100</t>
  </si>
  <si>
    <r>
      <t>ТЕРм12-01-052-05</t>
    </r>
    <r>
      <rPr>
        <i/>
        <sz val="8"/>
        <rFont val="Arial"/>
        <family val="2"/>
        <charset val="204"/>
      </rPr>
      <t xml:space="preserve">
Постан.Правит.Тюмен.обл. от 27.12.11 №490-п</t>
    </r>
  </si>
  <si>
    <t>Трубопровод в помещениях или на открытых площадках в пределах цехов из труб легированных сталей, монтируемый из труб и готовых деталей, на условное давление не более 2,5 МПа, диаметр трубопровода наружный 108 мм</t>
  </si>
  <si>
    <t>100 м трубопровода</t>
  </si>
  <si>
    <t>237
11,07</t>
  </si>
  <si>
    <t>35,04
1,64</t>
  </si>
  <si>
    <t>Прайс-лист №Т-1</t>
  </si>
  <si>
    <t>Труба 114x6 из стали 09Г2С класса прочности не менее К48, с минимальной ударной вязкостью при температуре минус 60°С не менее 39,2 Дж/см² основного металла и сварных соединений.</t>
  </si>
  <si>
    <t>«Статус контракт.2015  Для "РН-Уватнефтегаз" КСМ1768285</t>
  </si>
  <si>
    <t>Отвод П90-114x6-09Г2С.</t>
  </si>
  <si>
    <r>
      <t>ТСЦ-201-0888</t>
    </r>
    <r>
      <rPr>
        <i/>
        <sz val="8"/>
        <rFont val="Arial"/>
        <family val="2"/>
        <charset val="204"/>
      </rPr>
      <t xml:space="preserve">
Постан.Правит.Тюмен.обл. от 27.12.11 №490-п</t>
    </r>
  </si>
  <si>
    <t>Опоры скользящие и катковые, крепежные детали, хомуты (Опора 108-КХ-А21-10Г2.)</t>
  </si>
  <si>
    <t xml:space="preserve">                                       Трубопровод DN300</t>
  </si>
  <si>
    <t>Труба 325x8 из стали 09Г2С класса прочности не менее К48, с минимальной ударной вязкостью при температуре минус 60°С не менее 39,2 Дж/см² основного металла и сварных соединений.</t>
  </si>
  <si>
    <t>Итого по разделу 1 Монтаж технологических трубопроводов</t>
  </si>
  <si>
    <t xml:space="preserve">  Монтаж оборудования</t>
  </si>
  <si>
    <r>
      <t>ТЕРм12-01-052-10</t>
    </r>
    <r>
      <rPr>
        <i/>
        <sz val="8"/>
        <rFont val="Arial"/>
        <family val="2"/>
        <charset val="204"/>
      </rPr>
      <t xml:space="preserve">
Постан.Правит.Тюмен.обл. от 27.12.11 №490-п</t>
    </r>
  </si>
  <si>
    <t>406
21,41</t>
  </si>
  <si>
    <t>44,83
2,36</t>
  </si>
  <si>
    <t>040502</t>
  </si>
  <si>
    <t>Установки для сварки: ручной дуговой (постоянного тока)</t>
  </si>
  <si>
    <t>330301</t>
  </si>
  <si>
    <t>Электроды диаметром: 4 мм   Э55</t>
  </si>
  <si>
    <t xml:space="preserve">      Материалы Подрядчика Ценообразующие (Электроды)</t>
  </si>
  <si>
    <t>КС2 №116 от 25.07.2019 года</t>
  </si>
  <si>
    <t>ЛУ</t>
  </si>
  <si>
    <t>МТР Заказчика</t>
  </si>
  <si>
    <t>Труба б/ш г/д н/п пк/ст хл 114Х12-13ХФА ном.№20142596</t>
  </si>
  <si>
    <t>Труба э/св 325Х8 В ст09Г2С ном.№20157709</t>
  </si>
  <si>
    <t>Отвод П90 114х6-13ХФА/К52-10 ном.№20367934</t>
  </si>
  <si>
    <t>Труба б/ш г/д н/п пк/ст хл 114Х12-13ХФА ном.№20142596 (т)</t>
  </si>
  <si>
    <t>Отвод П90 114х6-13ХФА/К52-10 ном.№20367934 (шт)</t>
  </si>
  <si>
    <t>Труба э/св 325Х8 В ст 09Г2С ном.№20157709 (т)</t>
  </si>
  <si>
    <t>Труба б/ш г/д н/п пк/ст хл 114Х12-13ХФА</t>
  </si>
  <si>
    <t>Отвод П90 114х6-13ХФА/К52-10</t>
  </si>
  <si>
    <t>Труба э/св 325Х8 В ст 09Г2С</t>
  </si>
  <si>
    <r>
      <t>Трубопровод в помещениях или на открытых площадках в пределах цехов из труб легированных сталей, монтируемый из труб и готовых деталей, на условное давление не более 2,5 МПа, диаметр трубопровода наружный 108 мм</t>
    </r>
    <r>
      <rPr>
        <i/>
        <sz val="6"/>
        <rFont val="Arial"/>
        <family val="2"/>
        <charset val="204"/>
      </rPr>
      <t xml:space="preserve">
10 474,02 = 10 477,78 - 0,92 x 4,09</t>
    </r>
  </si>
  <si>
    <r>
      <t>Трубопровод в помещениях или на открытых площадках в пределах цехов из труб легированных сталей, монтируемый из труб и готовых деталей, на условное давление не более 2,5 МПа, диаметр трубопровода наружный 325 мм</t>
    </r>
    <r>
      <rPr>
        <i/>
        <sz val="6"/>
        <rFont val="Arial"/>
        <family val="2"/>
        <charset val="204"/>
      </rPr>
      <t xml:space="preserve">
17 226,38 = 17 260,33 - 8,3 x 4,09</t>
    </r>
  </si>
  <si>
    <t>РКВ поз. №80</t>
  </si>
  <si>
    <t>Счет фактура №ПСД034 от 20.12.2016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</si>
</sst>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₽_-;\-* #,##0.00\ _₽_-;_-* &quot;-&quot;??\ _₽_-;_-@_-"/>
    <numFmt numFmtId="165" formatCode="_-* #,##0.00_р_._-;\-* #,##0.00_р_._-;_-* &quot;-&quot;??_р_._-;_-@_-"/>
    <numFmt numFmtId="166" formatCode="#,##0.00_р_."/>
    <numFmt numFmtId="167" formatCode="0.000"/>
    <numFmt numFmtId="168" formatCode="#,##0.000"/>
    <numFmt numFmtId="169" formatCode="#,##0.00&quot;р.&quot;"/>
    <numFmt numFmtId="170" formatCode="dd/mm/yy;@"/>
  </numFmts>
  <fonts count="95"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9"/>
      <name val="Arial"/>
      <family val="2"/>
      <charset val="204"/>
    </font>
    <font>
      <i/>
      <sz val="8"/>
      <name val="Arial"/>
      <family val="2"/>
      <charset val="204"/>
    </font>
    <font>
      <sz val="11"/>
      <name val="Times New Roman"/>
      <family val="1"/>
      <charset val="204"/>
    </font>
    <font>
      <sz val="10"/>
      <name val="Helv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color rgb="FFC00000"/>
      <name val="Times New Roman"/>
      <family val="1"/>
      <charset val="204"/>
    </font>
    <font>
      <i/>
      <sz val="9"/>
      <name val="Times New Roman"/>
      <family val="1"/>
      <charset val="204"/>
    </font>
    <font>
      <sz val="10"/>
      <color rgb="FFC00000"/>
      <name val="Times New Roman"/>
      <family val="1"/>
      <charset val="204"/>
    </font>
    <font>
      <i/>
      <sz val="10"/>
      <color rgb="FFC0000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Arial"/>
      <family val="2"/>
      <charset val="204"/>
    </font>
    <font>
      <b/>
      <u/>
      <sz val="10"/>
      <name val="Arial"/>
      <family val="2"/>
      <charset val="204"/>
    </font>
    <font>
      <sz val="11"/>
      <color indexed="9"/>
      <name val="Arial"/>
      <family val="2"/>
      <charset val="204"/>
    </font>
    <font>
      <b/>
      <sz val="11"/>
      <name val="Arial"/>
      <family val="2"/>
      <charset val="204"/>
    </font>
    <font>
      <sz val="11"/>
      <color indexed="10"/>
      <name val="Arial"/>
      <family val="2"/>
      <charset val="204"/>
    </font>
    <font>
      <u/>
      <sz val="11"/>
      <name val="Arial"/>
      <family val="2"/>
      <charset val="204"/>
    </font>
    <font>
      <b/>
      <sz val="11"/>
      <color indexed="10"/>
      <name val="Arial"/>
      <family val="2"/>
      <charset val="204"/>
    </font>
    <font>
      <i/>
      <sz val="6"/>
      <name val="Arial"/>
      <family val="2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0"/>
      <color indexed="9"/>
      <name val="Arial"/>
      <family val="2"/>
      <charset val="204"/>
    </font>
    <font>
      <b/>
      <i/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9"/>
      <name val="Arial"/>
      <family val="2"/>
      <charset val="204"/>
    </font>
    <font>
      <sz val="10"/>
      <name val="Times New Roman CE"/>
      <family val="1"/>
      <charset val="238"/>
    </font>
    <font>
      <b/>
      <sz val="10"/>
      <name val="Times New Roman CE"/>
      <charset val="204"/>
    </font>
    <font>
      <b/>
      <u/>
      <sz val="10"/>
      <name val="Times New Roman CE"/>
      <charset val="204"/>
    </font>
    <font>
      <sz val="8"/>
      <name val="Times New Roman CE"/>
      <family val="1"/>
      <charset val="238"/>
    </font>
    <font>
      <sz val="11"/>
      <name val="Times New Roman CE"/>
      <family val="1"/>
      <charset val="238"/>
    </font>
    <font>
      <b/>
      <sz val="12"/>
      <name val="Times New Roman CE"/>
      <charset val="204"/>
    </font>
    <font>
      <b/>
      <sz val="10"/>
      <color indexed="10"/>
      <name val="Times New Roman"/>
      <family val="1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charset val="204"/>
    </font>
    <font>
      <b/>
      <sz val="12"/>
      <name val="Arial Cyr"/>
      <family val="2"/>
      <charset val="204"/>
    </font>
    <font>
      <u/>
      <sz val="10"/>
      <name val="Arial Cyr"/>
      <charset val="204"/>
    </font>
    <font>
      <sz val="6.5"/>
      <color indexed="8"/>
      <name val="Arial"/>
      <family val="2"/>
    </font>
    <font>
      <sz val="12"/>
      <name val="Arial Cyr"/>
      <family val="2"/>
      <charset val="204"/>
    </font>
    <font>
      <b/>
      <sz val="10"/>
      <name val="Arial Cyr"/>
      <family val="2"/>
      <charset val="204"/>
    </font>
    <font>
      <sz val="12"/>
      <name val="Arial Cyr"/>
      <charset val="204"/>
    </font>
    <font>
      <b/>
      <sz val="10"/>
      <color indexed="8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b/>
      <sz val="6"/>
      <color indexed="8"/>
      <name val="Arial"/>
      <family val="2"/>
    </font>
    <font>
      <b/>
      <sz val="6"/>
      <name val="Arial"/>
      <family val="2"/>
    </font>
    <font>
      <sz val="7"/>
      <color indexed="8"/>
      <name val="Arial"/>
      <family val="2"/>
      <charset val="204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u/>
      <sz val="8"/>
      <color indexed="8"/>
      <name val="Arial"/>
      <family val="2"/>
    </font>
    <font>
      <b/>
      <u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b/>
      <sz val="10"/>
      <name val="Arial"/>
      <family val="2"/>
    </font>
    <font>
      <sz val="9"/>
      <color indexed="8"/>
      <name val="Arial"/>
      <family val="2"/>
      <charset val="204"/>
    </font>
    <font>
      <sz val="7"/>
      <name val="Arial"/>
      <family val="2"/>
      <charset val="204"/>
    </font>
    <font>
      <b/>
      <sz val="14"/>
      <color indexed="8"/>
      <name val="Arial"/>
      <family val="2"/>
      <charset val="204"/>
    </font>
    <font>
      <sz val="8"/>
      <name val="Arial"/>
      <family val="2"/>
    </font>
    <font>
      <sz val="9"/>
      <name val="Arial Cyr"/>
      <charset val="204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6"/>
      <color indexed="8"/>
      <name val="Arial"/>
      <family val="2"/>
    </font>
    <font>
      <b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0"/>
      <color rgb="FFC00000"/>
      <name val="Arial Cyr"/>
      <charset val="204"/>
    </font>
    <font>
      <sz val="10"/>
      <name val="Times New Roman Cyr"/>
      <family val="1"/>
      <charset val="204"/>
    </font>
    <font>
      <sz val="9"/>
      <name val="Verdana"/>
      <family val="2"/>
      <charset val="204"/>
    </font>
    <font>
      <b/>
      <sz val="9"/>
      <name val="Times New Roman"/>
      <family val="1"/>
      <charset val="204"/>
    </font>
    <font>
      <sz val="6.5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Arial Cyr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 Cyr"/>
      <charset val="204"/>
    </font>
    <font>
      <b/>
      <sz val="8"/>
      <name val="Times New Roman"/>
      <family val="1"/>
      <charset val="204"/>
    </font>
    <font>
      <sz val="10"/>
      <color theme="1"/>
      <name val="Arial"/>
      <family val="2"/>
      <charset val="204"/>
    </font>
    <font>
      <i/>
      <sz val="11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i/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0">
    <xf numFmtId="0" fontId="0" fillId="0" borderId="0"/>
    <xf numFmtId="165" fontId="1" fillId="0" borderId="0" applyFont="0" applyFill="0" applyBorder="0" applyAlignment="0" applyProtection="0"/>
    <xf numFmtId="0" fontId="2" fillId="0" borderId="0"/>
    <xf numFmtId="165" fontId="1" fillId="0" borderId="0" applyFont="0" applyFill="0" applyBorder="0" applyAlignment="0" applyProtection="0"/>
    <xf numFmtId="0" fontId="9" fillId="0" borderId="0"/>
    <xf numFmtId="0" fontId="1" fillId="0" borderId="0"/>
    <xf numFmtId="0" fontId="10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0" fillId="0" borderId="0"/>
    <xf numFmtId="0" fontId="1" fillId="0" borderId="0"/>
    <xf numFmtId="0" fontId="1" fillId="0" borderId="0"/>
    <xf numFmtId="0" fontId="2" fillId="0" borderId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9" fillId="0" borderId="0"/>
    <xf numFmtId="0" fontId="1" fillId="0" borderId="0"/>
    <xf numFmtId="0" fontId="9" fillId="0" borderId="0"/>
    <xf numFmtId="0" fontId="11" fillId="0" borderId="0" applyNumberFormat="0">
      <protection locked="0"/>
    </xf>
    <xf numFmtId="0" fontId="10" fillId="0" borderId="0"/>
    <xf numFmtId="0" fontId="1" fillId="0" borderId="0"/>
  </cellStyleXfs>
  <cellXfs count="1159">
    <xf numFmtId="0" fontId="0" fillId="0" borderId="0" xfId="0"/>
    <xf numFmtId="49" fontId="2" fillId="0" borderId="0" xfId="0" applyNumberFormat="1" applyFont="1" applyAlignment="1">
      <alignment horizontal="left" wrapText="1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left"/>
    </xf>
    <xf numFmtId="0" fontId="2" fillId="0" borderId="0" xfId="0" applyFont="1" applyAlignment="1"/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/>
    <xf numFmtId="0" fontId="2" fillId="0" borderId="0" xfId="0" applyFont="1" applyAlignment="1">
      <alignment horizontal="right" wrapText="1"/>
    </xf>
    <xf numFmtId="0" fontId="11" fillId="2" borderId="0" xfId="7" applyFont="1" applyFill="1" applyAlignment="1">
      <alignment horizontal="center" wrapText="1"/>
    </xf>
    <xf numFmtId="0" fontId="11" fillId="2" borderId="0" xfId="7" applyFont="1" applyFill="1" applyAlignment="1"/>
    <xf numFmtId="0" fontId="11" fillId="2" borderId="0" xfId="7" applyFont="1" applyFill="1" applyAlignment="1">
      <alignment horizontal="right"/>
    </xf>
    <xf numFmtId="0" fontId="11" fillId="2" borderId="0" xfId="7" applyFont="1" applyFill="1" applyBorder="1" applyAlignment="1">
      <alignment horizontal="center" wrapText="1"/>
    </xf>
    <xf numFmtId="49" fontId="11" fillId="2" borderId="0" xfId="7" applyNumberFormat="1" applyFont="1" applyFill="1" applyAlignment="1"/>
    <xf numFmtId="49" fontId="11" fillId="2" borderId="0" xfId="7" applyNumberFormat="1" applyFont="1" applyFill="1" applyAlignment="1">
      <alignment horizontal="right"/>
    </xf>
    <xf numFmtId="0" fontId="11" fillId="2" borderId="0" xfId="7" applyFont="1" applyFill="1" applyAlignment="1">
      <alignment horizontal="center"/>
    </xf>
    <xf numFmtId="0" fontId="11" fillId="2" borderId="0" xfId="7" applyFont="1" applyFill="1" applyAlignment="1">
      <alignment horizontal="left"/>
    </xf>
    <xf numFmtId="0" fontId="11" fillId="2" borderId="1" xfId="7" applyFont="1" applyFill="1" applyBorder="1" applyAlignment="1">
      <alignment horizontal="center" vertical="center" wrapText="1"/>
    </xf>
    <xf numFmtId="49" fontId="11" fillId="2" borderId="1" xfId="7" applyNumberFormat="1" applyFont="1" applyFill="1" applyBorder="1" applyAlignment="1">
      <alignment horizontal="center" vertical="center" wrapText="1"/>
    </xf>
    <xf numFmtId="0" fontId="11" fillId="2" borderId="1" xfId="7" applyFont="1" applyFill="1" applyBorder="1" applyAlignment="1">
      <alignment horizontal="center" vertical="center"/>
    </xf>
    <xf numFmtId="0" fontId="11" fillId="2" borderId="1" xfId="7" applyNumberFormat="1" applyFont="1" applyFill="1" applyBorder="1" applyAlignment="1">
      <alignment horizontal="center" vertical="center" wrapText="1"/>
    </xf>
    <xf numFmtId="0" fontId="11" fillId="2" borderId="1" xfId="8" applyFont="1" applyFill="1" applyBorder="1" applyAlignment="1">
      <alignment horizontal="center" vertical="center"/>
    </xf>
    <xf numFmtId="0" fontId="13" fillId="2" borderId="1" xfId="7" applyFont="1" applyFill="1" applyBorder="1" applyAlignment="1">
      <alignment horizontal="center" vertical="center" wrapText="1"/>
    </xf>
    <xf numFmtId="0" fontId="13" fillId="2" borderId="1" xfId="7" applyFont="1" applyFill="1" applyBorder="1" applyAlignment="1">
      <alignment horizontal="left" vertical="center" wrapText="1"/>
    </xf>
    <xf numFmtId="2" fontId="13" fillId="2" borderId="1" xfId="7" applyNumberFormat="1" applyFont="1" applyFill="1" applyBorder="1" applyAlignment="1">
      <alignment horizontal="center" vertical="center"/>
    </xf>
    <xf numFmtId="4" fontId="11" fillId="2" borderId="1" xfId="8" applyNumberFormat="1" applyFont="1" applyFill="1" applyBorder="1" applyAlignment="1">
      <alignment horizontal="center" vertical="center"/>
    </xf>
    <xf numFmtId="4" fontId="14" fillId="2" borderId="1" xfId="8" applyNumberFormat="1" applyFont="1" applyFill="1" applyBorder="1" applyAlignment="1">
      <alignment horizontal="center" vertical="center"/>
    </xf>
    <xf numFmtId="14" fontId="14" fillId="2" borderId="1" xfId="7" applyNumberFormat="1" applyFont="1" applyFill="1" applyBorder="1" applyAlignment="1">
      <alignment horizontal="center" vertical="center" wrapText="1"/>
    </xf>
    <xf numFmtId="166" fontId="15" fillId="2" borderId="1" xfId="7" applyNumberFormat="1" applyFont="1" applyFill="1" applyBorder="1" applyAlignment="1">
      <alignment horizontal="center" vertical="center" wrapText="1"/>
    </xf>
    <xf numFmtId="4" fontId="16" fillId="2" borderId="1" xfId="8" applyNumberFormat="1" applyFont="1" applyFill="1" applyBorder="1" applyAlignment="1">
      <alignment horizontal="center" vertical="center"/>
    </xf>
    <xf numFmtId="0" fontId="17" fillId="2" borderId="1" xfId="7" applyFont="1" applyFill="1" applyBorder="1" applyAlignment="1">
      <alignment horizontal="center" vertical="center" wrapText="1"/>
    </xf>
    <xf numFmtId="0" fontId="12" fillId="2" borderId="1" xfId="8" applyFont="1" applyFill="1" applyBorder="1" applyAlignment="1">
      <alignment horizontal="left" vertical="center" wrapText="1"/>
    </xf>
    <xf numFmtId="0" fontId="16" fillId="2" borderId="1" xfId="7" applyFont="1" applyFill="1" applyBorder="1" applyAlignment="1">
      <alignment horizontal="center" vertical="center" wrapText="1"/>
    </xf>
    <xf numFmtId="2" fontId="17" fillId="2" borderId="1" xfId="7" applyNumberFormat="1" applyFont="1" applyFill="1" applyBorder="1" applyAlignment="1">
      <alignment horizontal="center" vertical="center"/>
    </xf>
    <xf numFmtId="4" fontId="12" fillId="2" borderId="1" xfId="8" applyNumberFormat="1" applyFont="1" applyFill="1" applyBorder="1" applyAlignment="1">
      <alignment horizontal="center" vertical="center"/>
    </xf>
    <xf numFmtId="0" fontId="17" fillId="0" borderId="1" xfId="7" applyFont="1" applyFill="1" applyBorder="1" applyAlignment="1">
      <alignment horizontal="center" vertical="center" wrapText="1"/>
    </xf>
    <xf numFmtId="14" fontId="16" fillId="0" borderId="1" xfId="7" applyNumberFormat="1" applyFont="1" applyFill="1" applyBorder="1" applyAlignment="1">
      <alignment horizontal="center" vertical="center" wrapText="1"/>
    </xf>
    <xf numFmtId="166" fontId="16" fillId="2" borderId="1" xfId="7" applyNumberFormat="1" applyFont="1" applyFill="1" applyBorder="1" applyAlignment="1">
      <alignment horizontal="center" vertical="center" wrapText="1"/>
    </xf>
    <xf numFmtId="0" fontId="11" fillId="2" borderId="0" xfId="7" applyFont="1" applyFill="1" applyBorder="1" applyAlignment="1">
      <alignment horizontal="center" vertical="center" wrapText="1"/>
    </xf>
    <xf numFmtId="0" fontId="12" fillId="2" borderId="0" xfId="8" applyFont="1" applyFill="1" applyBorder="1" applyAlignment="1">
      <alignment horizontal="left" vertical="center" wrapText="1"/>
    </xf>
    <xf numFmtId="0" fontId="11" fillId="2" borderId="0" xfId="7" applyFont="1" applyFill="1" applyBorder="1" applyAlignment="1">
      <alignment horizontal="center" vertical="center"/>
    </xf>
    <xf numFmtId="4" fontId="11" fillId="2" borderId="0" xfId="7" applyNumberFormat="1" applyFont="1" applyFill="1" applyBorder="1" applyAlignment="1">
      <alignment horizontal="center" vertical="center" wrapText="1"/>
    </xf>
    <xf numFmtId="4" fontId="12" fillId="2" borderId="0" xfId="8" applyNumberFormat="1" applyFont="1" applyFill="1" applyBorder="1" applyAlignment="1">
      <alignment horizontal="center" vertical="center"/>
    </xf>
    <xf numFmtId="14" fontId="11" fillId="2" borderId="0" xfId="7" applyNumberFormat="1" applyFont="1" applyFill="1" applyBorder="1" applyAlignment="1">
      <alignment horizontal="center" vertical="center" wrapText="1"/>
    </xf>
    <xf numFmtId="0" fontId="11" fillId="2" borderId="0" xfId="8" applyFont="1" applyFill="1" applyAlignment="1">
      <alignment horizontal="center" vertical="top"/>
    </xf>
    <xf numFmtId="0" fontId="12" fillId="2" borderId="0" xfId="7" applyFont="1" applyFill="1"/>
    <xf numFmtId="0" fontId="11" fillId="2" borderId="0" xfId="7" applyFont="1" applyFill="1" applyAlignment="1">
      <alignment horizontal="right" vertical="top"/>
    </xf>
    <xf numFmtId="2" fontId="9" fillId="2" borderId="0" xfId="7" applyNumberFormat="1" applyFont="1" applyFill="1" applyBorder="1" applyAlignment="1"/>
    <xf numFmtId="2" fontId="9" fillId="2" borderId="0" xfId="7" applyNumberFormat="1" applyFont="1" applyFill="1" applyBorder="1" applyAlignment="1">
      <alignment wrapText="1"/>
    </xf>
    <xf numFmtId="0" fontId="11" fillId="2" borderId="0" xfId="7" applyFont="1" applyFill="1"/>
    <xf numFmtId="0" fontId="11" fillId="2" borderId="0" xfId="7" applyFont="1" applyFill="1" applyAlignment="1">
      <alignment horizontal="center" vertical="top" wrapText="1"/>
    </xf>
    <xf numFmtId="0" fontId="11" fillId="2" borderId="0" xfId="7" applyFont="1" applyFill="1" applyBorder="1" applyAlignment="1">
      <alignment horizontal="center" vertical="top" wrapText="1"/>
    </xf>
    <xf numFmtId="0" fontId="11" fillId="2" borderId="8" xfId="7" applyFont="1" applyFill="1" applyBorder="1" applyAlignment="1">
      <alignment horizontal="center" vertical="top"/>
    </xf>
    <xf numFmtId="0" fontId="11" fillId="2" borderId="0" xfId="7" applyFont="1" applyFill="1" applyBorder="1" applyAlignment="1">
      <alignment horizontal="center" vertical="top"/>
    </xf>
    <xf numFmtId="0" fontId="18" fillId="2" borderId="0" xfId="7" applyFont="1" applyFill="1"/>
    <xf numFmtId="0" fontId="11" fillId="2" borderId="0" xfId="7" applyFont="1" applyFill="1" applyAlignment="1">
      <alignment horizontal="right" vertical="top" wrapText="1"/>
    </xf>
    <xf numFmtId="0" fontId="11" fillId="2" borderId="0" xfId="7" applyFont="1" applyFill="1" applyBorder="1" applyAlignment="1">
      <alignment horizontal="right" vertical="top" wrapText="1"/>
    </xf>
    <xf numFmtId="2" fontId="9" fillId="2" borderId="0" xfId="7" applyNumberFormat="1" applyFont="1" applyFill="1" applyBorder="1" applyAlignment="1">
      <alignment vertical="center" wrapText="1"/>
    </xf>
    <xf numFmtId="0" fontId="11" fillId="2" borderId="0" xfId="7" applyFont="1" applyFill="1" applyBorder="1" applyAlignment="1">
      <alignment vertical="top"/>
    </xf>
    <xf numFmtId="0" fontId="11" fillId="0" borderId="0" xfId="7" applyFont="1" applyFill="1" applyAlignment="1">
      <alignment horizontal="center" vertical="top" wrapText="1"/>
    </xf>
    <xf numFmtId="0" fontId="12" fillId="0" borderId="0" xfId="7" applyFont="1" applyFill="1"/>
    <xf numFmtId="0" fontId="11" fillId="0" borderId="9" xfId="7" applyFont="1" applyFill="1" applyBorder="1" applyAlignment="1"/>
    <xf numFmtId="0" fontId="11" fillId="0" borderId="9" xfId="7" applyFont="1" applyFill="1" applyBorder="1" applyAlignment="1">
      <alignment horizontal="right" vertical="top" wrapText="1"/>
    </xf>
    <xf numFmtId="0" fontId="11" fillId="0" borderId="9" xfId="7" applyFont="1" applyFill="1" applyBorder="1" applyAlignment="1">
      <alignment horizontal="right" vertical="top"/>
    </xf>
    <xf numFmtId="0" fontId="11" fillId="0" borderId="0" xfId="7" applyFont="1" applyFill="1" applyBorder="1" applyAlignment="1">
      <alignment vertical="top" wrapText="1"/>
    </xf>
    <xf numFmtId="0" fontId="11" fillId="0" borderId="0" xfId="7" applyFont="1" applyFill="1" applyBorder="1" applyAlignment="1">
      <alignment horizontal="center" vertical="top"/>
    </xf>
    <xf numFmtId="0" fontId="11" fillId="0" borderId="8" xfId="7" applyFont="1" applyFill="1" applyBorder="1" applyAlignment="1">
      <alignment horizontal="center" vertical="top"/>
    </xf>
    <xf numFmtId="0" fontId="11" fillId="0" borderId="0" xfId="7" applyFont="1" applyFill="1" applyBorder="1" applyAlignment="1">
      <alignment vertical="top"/>
    </xf>
    <xf numFmtId="2" fontId="12" fillId="0" borderId="9" xfId="7" applyNumberFormat="1" applyFont="1" applyFill="1" applyBorder="1" applyAlignment="1">
      <alignment horizontal="left"/>
    </xf>
    <xf numFmtId="0" fontId="12" fillId="0" borderId="8" xfId="7" applyFont="1" applyFill="1" applyBorder="1" applyAlignment="1">
      <alignment horizontal="center" vertical="top"/>
    </xf>
    <xf numFmtId="4" fontId="6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right" vertical="top" wrapText="1"/>
    </xf>
    <xf numFmtId="14" fontId="11" fillId="3" borderId="0" xfId="7" applyNumberFormat="1" applyFont="1" applyFill="1" applyAlignment="1">
      <alignment horizontal="center"/>
    </xf>
    <xf numFmtId="0" fontId="11" fillId="0" borderId="0" xfId="0" applyFont="1"/>
    <xf numFmtId="1" fontId="12" fillId="3" borderId="1" xfId="0" applyNumberFormat="1" applyFont="1" applyFill="1" applyBorder="1" applyAlignment="1">
      <alignment horizontal="center" vertical="center"/>
    </xf>
    <xf numFmtId="0" fontId="11" fillId="0" borderId="0" xfId="7" applyFont="1" applyFill="1"/>
    <xf numFmtId="0" fontId="19" fillId="2" borderId="0" xfId="5" applyFont="1" applyFill="1" applyAlignment="1">
      <alignment horizontal="center" vertical="top"/>
    </xf>
    <xf numFmtId="49" fontId="19" fillId="2" borderId="0" xfId="5" applyNumberFormat="1" applyFont="1" applyFill="1" applyAlignment="1">
      <alignment horizontal="left" vertical="top"/>
    </xf>
    <xf numFmtId="0" fontId="19" fillId="2" borderId="0" xfId="5" applyFont="1" applyFill="1" applyAlignment="1">
      <alignment horizontal="left" vertical="top" wrapText="1"/>
    </xf>
    <xf numFmtId="0" fontId="19" fillId="2" borderId="0" xfId="5" applyFont="1" applyFill="1" applyAlignment="1">
      <alignment horizontal="center" vertical="top" wrapText="1"/>
    </xf>
    <xf numFmtId="0" fontId="19" fillId="2" borderId="0" xfId="5" applyFont="1" applyFill="1" applyAlignment="1">
      <alignment horizontal="right" vertical="top"/>
    </xf>
    <xf numFmtId="0" fontId="19" fillId="0" borderId="0" xfId="0" applyFont="1" applyAlignment="1">
      <alignment horizontal="right" vertical="top" wrapText="1"/>
    </xf>
    <xf numFmtId="49" fontId="19" fillId="0" borderId="0" xfId="0" applyNumberFormat="1" applyFont="1" applyAlignment="1">
      <alignment horizontal="left" vertical="top" wrapText="1"/>
    </xf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 horizontal="center" vertical="top" wrapText="1"/>
    </xf>
    <xf numFmtId="0" fontId="19" fillId="2" borderId="0" xfId="5" applyFont="1" applyFill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166" fontId="5" fillId="2" borderId="1" xfId="1" applyNumberFormat="1" applyFont="1" applyFill="1" applyBorder="1" applyAlignment="1">
      <alignment horizontal="right" vertical="top" wrapText="1"/>
    </xf>
    <xf numFmtId="166" fontId="5" fillId="2" borderId="1" xfId="0" applyNumberFormat="1" applyFont="1" applyFill="1" applyBorder="1" applyAlignment="1">
      <alignment horizontal="right" vertical="top" wrapText="1"/>
    </xf>
    <xf numFmtId="0" fontId="5" fillId="2" borderId="1" xfId="0" applyFont="1" applyFill="1" applyBorder="1" applyAlignment="1">
      <alignment horizontal="right" vertical="top" wrapText="1"/>
    </xf>
    <xf numFmtId="166" fontId="6" fillId="2" borderId="1" xfId="1" applyNumberFormat="1" applyFont="1" applyFill="1" applyBorder="1" applyAlignment="1">
      <alignment horizontal="right" vertical="top" wrapText="1"/>
    </xf>
    <xf numFmtId="4" fontId="5" fillId="2" borderId="1" xfId="0" applyNumberFormat="1" applyFont="1" applyFill="1" applyBorder="1" applyAlignment="1">
      <alignment horizontal="right" vertical="top" wrapText="1"/>
    </xf>
    <xf numFmtId="0" fontId="6" fillId="0" borderId="0" xfId="2" applyFont="1" applyFill="1" applyBorder="1" applyAlignment="1">
      <alignment horizontal="left" vertical="center"/>
    </xf>
    <xf numFmtId="0" fontId="19" fillId="2" borderId="0" xfId="4" applyFont="1" applyFill="1"/>
    <xf numFmtId="49" fontId="19" fillId="2" borderId="0" xfId="4" applyNumberFormat="1" applyFont="1" applyFill="1"/>
    <xf numFmtId="0" fontId="19" fillId="2" borderId="0" xfId="4" applyFont="1" applyFill="1" applyBorder="1" applyAlignment="1">
      <alignment horizontal="left"/>
    </xf>
    <xf numFmtId="0" fontId="19" fillId="2" borderId="0" xfId="4" applyFont="1" applyFill="1" applyBorder="1"/>
    <xf numFmtId="0" fontId="21" fillId="2" borderId="0" xfId="4" applyFont="1" applyFill="1" applyAlignment="1">
      <alignment textRotation="90"/>
    </xf>
    <xf numFmtId="0" fontId="19" fillId="2" borderId="0" xfId="4" applyFont="1" applyFill="1" applyAlignment="1">
      <alignment vertical="center"/>
    </xf>
    <xf numFmtId="0" fontId="19" fillId="0" borderId="0" xfId="0" applyFont="1"/>
    <xf numFmtId="0" fontId="19" fillId="2" borderId="0" xfId="4" applyFont="1" applyFill="1" applyAlignment="1">
      <alignment horizontal="right"/>
    </xf>
    <xf numFmtId="0" fontId="19" fillId="2" borderId="0" xfId="4" applyFont="1" applyFill="1" applyAlignment="1">
      <alignment horizontal="center" vertical="center"/>
    </xf>
    <xf numFmtId="3" fontId="19" fillId="2" borderId="0" xfId="4" applyNumberFormat="1" applyFont="1" applyFill="1" applyAlignment="1">
      <alignment horizontal="right"/>
    </xf>
    <xf numFmtId="0" fontId="19" fillId="2" borderId="0" xfId="4" applyFont="1" applyFill="1" applyAlignment="1">
      <alignment horizontal="left" vertical="center"/>
    </xf>
    <xf numFmtId="0" fontId="19" fillId="2" borderId="0" xfId="5" applyFont="1" applyFill="1" applyBorder="1"/>
    <xf numFmtId="0" fontId="19" fillId="2" borderId="0" xfId="5" applyFont="1" applyFill="1" applyBorder="1" applyAlignment="1">
      <alignment horizontal="right"/>
    </xf>
    <xf numFmtId="0" fontId="19" fillId="2" borderId="0" xfId="6" applyFont="1" applyFill="1"/>
    <xf numFmtId="0" fontId="22" fillId="2" borderId="0" xfId="4" applyFont="1" applyFill="1" applyAlignment="1">
      <alignment horizontal="left" vertical="center"/>
    </xf>
    <xf numFmtId="0" fontId="22" fillId="2" borderId="0" xfId="4" applyFont="1" applyFill="1"/>
    <xf numFmtId="0" fontId="23" fillId="2" borderId="0" xfId="4" applyFont="1" applyFill="1" applyAlignment="1">
      <alignment vertical="center"/>
    </xf>
    <xf numFmtId="0" fontId="19" fillId="2" borderId="0" xfId="4" applyFont="1" applyFill="1" applyAlignment="1"/>
    <xf numFmtId="0" fontId="24" fillId="2" borderId="0" xfId="5" applyFont="1" applyFill="1" applyBorder="1"/>
    <xf numFmtId="0" fontId="24" fillId="2" borderId="0" xfId="5" applyFont="1" applyFill="1" applyBorder="1" applyAlignment="1">
      <alignment horizontal="right"/>
    </xf>
    <xf numFmtId="49" fontId="19" fillId="2" borderId="0" xfId="4" applyNumberFormat="1" applyFont="1" applyFill="1" applyAlignment="1">
      <alignment vertical="center" textRotation="90" wrapText="1"/>
    </xf>
    <xf numFmtId="0" fontId="19" fillId="2" borderId="0" xfId="5" applyFont="1" applyFill="1" applyBorder="1" applyAlignment="1">
      <alignment horizontal="left" vertical="center"/>
    </xf>
    <xf numFmtId="3" fontId="19" fillId="2" borderId="0" xfId="4" applyNumberFormat="1" applyFont="1" applyFill="1" applyBorder="1" applyAlignment="1">
      <alignment horizontal="right"/>
    </xf>
    <xf numFmtId="0" fontId="22" fillId="2" borderId="0" xfId="4" applyFont="1" applyFill="1" applyAlignment="1">
      <alignment horizontal="center" vertical="center"/>
    </xf>
    <xf numFmtId="0" fontId="25" fillId="2" borderId="0" xfId="4" applyFont="1" applyFill="1" applyAlignment="1">
      <alignment horizontal="center" vertical="center"/>
    </xf>
    <xf numFmtId="0" fontId="19" fillId="2" borderId="0" xfId="5" applyFont="1" applyFill="1"/>
    <xf numFmtId="0" fontId="19" fillId="2" borderId="0" xfId="5" applyFont="1" applyFill="1" applyAlignment="1">
      <alignment horizontal="center"/>
    </xf>
    <xf numFmtId="0" fontId="19" fillId="2" borderId="0" xfId="4" applyFont="1" applyFill="1" applyBorder="1" applyAlignment="1">
      <alignment horizontal="right"/>
    </xf>
    <xf numFmtId="0" fontId="19" fillId="2" borderId="0" xfId="6" applyFont="1" applyFill="1" applyBorder="1" applyAlignment="1"/>
    <xf numFmtId="0" fontId="19" fillId="2" borderId="0" xfId="6" applyFont="1" applyFill="1" applyAlignment="1"/>
    <xf numFmtId="0" fontId="19" fillId="2" borderId="0" xfId="5" applyFont="1" applyFill="1" applyAlignment="1">
      <alignment horizontal="right"/>
    </xf>
    <xf numFmtId="49" fontId="21" fillId="2" borderId="0" xfId="4" applyNumberFormat="1" applyFont="1" applyFill="1" applyBorder="1" applyAlignment="1">
      <alignment vertical="center" textRotation="90" wrapText="1"/>
    </xf>
    <xf numFmtId="0" fontId="19" fillId="2" borderId="0" xfId="6" applyFont="1" applyFill="1" applyBorder="1"/>
    <xf numFmtId="0" fontId="19" fillId="2" borderId="0" xfId="4" applyFont="1" applyFill="1" applyBorder="1" applyAlignment="1">
      <alignment horizontal="left" vertical="center" wrapText="1"/>
    </xf>
    <xf numFmtId="49" fontId="19" fillId="2" borderId="0" xfId="4" applyNumberFormat="1" applyFont="1" applyFill="1" applyBorder="1"/>
    <xf numFmtId="0" fontId="2" fillId="0" borderId="0" xfId="0" applyFont="1" applyAlignment="1">
      <alignment horizontal="right"/>
    </xf>
    <xf numFmtId="0" fontId="6" fillId="2" borderId="3" xfId="2" applyFont="1" applyFill="1" applyBorder="1" applyAlignment="1">
      <alignment horizontal="left" vertical="center"/>
    </xf>
    <xf numFmtId="0" fontId="6" fillId="2" borderId="4" xfId="2" applyFont="1" applyFill="1" applyBorder="1" applyAlignment="1">
      <alignment horizontal="left" vertical="center"/>
    </xf>
    <xf numFmtId="0" fontId="6" fillId="2" borderId="2" xfId="2" applyFont="1" applyFill="1" applyBorder="1" applyAlignment="1">
      <alignment horizontal="left" vertical="center"/>
    </xf>
    <xf numFmtId="4" fontId="6" fillId="2" borderId="1" xfId="0" applyNumberFormat="1" applyFont="1" applyFill="1" applyBorder="1" applyAlignment="1">
      <alignment horizontal="right" vertical="top" wrapText="1"/>
    </xf>
    <xf numFmtId="0" fontId="2" fillId="2" borderId="0" xfId="0" applyFont="1" applyFill="1"/>
    <xf numFmtId="0" fontId="11" fillId="2" borderId="0" xfId="0" applyFont="1" applyFill="1" applyBorder="1"/>
    <xf numFmtId="0" fontId="11" fillId="2" borderId="0" xfId="0" applyFont="1" applyFill="1" applyBorder="1" applyAlignment="1">
      <alignment horizontal="center" vertical="center"/>
    </xf>
    <xf numFmtId="0" fontId="11" fillId="2" borderId="0" xfId="0" applyFont="1" applyFill="1"/>
    <xf numFmtId="0" fontId="2" fillId="2" borderId="0" xfId="5" applyFont="1" applyFill="1" applyBorder="1"/>
    <xf numFmtId="49" fontId="30" fillId="2" borderId="0" xfId="4" applyNumberFormat="1" applyFont="1" applyFill="1" applyBorder="1" applyAlignment="1">
      <alignment vertical="center" textRotation="90" wrapText="1"/>
    </xf>
    <xf numFmtId="0" fontId="2" fillId="2" borderId="0" xfId="4" applyFont="1" applyFill="1" applyBorder="1" applyAlignment="1">
      <alignment horizontal="right"/>
    </xf>
    <xf numFmtId="0" fontId="2" fillId="2" borderId="0" xfId="4" applyFont="1" applyFill="1" applyBorder="1"/>
    <xf numFmtId="0" fontId="2" fillId="2" borderId="0" xfId="6" applyFont="1" applyFill="1" applyBorder="1"/>
    <xf numFmtId="0" fontId="3" fillId="2" borderId="0" xfId="4" applyFont="1" applyFill="1" applyBorder="1" applyAlignment="1">
      <alignment horizontal="center" vertical="center"/>
    </xf>
    <xf numFmtId="0" fontId="2" fillId="2" borderId="0" xfId="4" applyFont="1" applyFill="1" applyBorder="1" applyAlignment="1">
      <alignment horizontal="left" vertical="center" wrapText="1"/>
    </xf>
    <xf numFmtId="0" fontId="2" fillId="2" borderId="0" xfId="4" applyFont="1" applyFill="1" applyAlignment="1">
      <alignment horizontal="left" vertical="center"/>
    </xf>
    <xf numFmtId="0" fontId="3" fillId="2" borderId="0" xfId="4" applyFont="1" applyFill="1" applyAlignment="1">
      <alignment horizontal="left" vertical="center"/>
    </xf>
    <xf numFmtId="0" fontId="3" fillId="2" borderId="0" xfId="4" applyFont="1" applyFill="1"/>
    <xf numFmtId="0" fontId="2" fillId="2" borderId="0" xfId="6" applyFont="1" applyFill="1" applyAlignment="1"/>
    <xf numFmtId="0" fontId="2" fillId="2" borderId="0" xfId="4" applyFont="1" applyFill="1" applyAlignment="1"/>
    <xf numFmtId="0" fontId="3" fillId="2" borderId="0" xfId="4" applyFont="1" applyFill="1" applyAlignment="1">
      <alignment horizontal="center" vertical="center"/>
    </xf>
    <xf numFmtId="0" fontId="31" fillId="2" borderId="0" xfId="4" applyFont="1" applyFill="1" applyBorder="1" applyAlignment="1">
      <alignment horizontal="center" vertical="center"/>
    </xf>
    <xf numFmtId="49" fontId="2" fillId="2" borderId="0" xfId="4" applyNumberFormat="1" applyFont="1" applyFill="1" applyBorder="1"/>
    <xf numFmtId="0" fontId="2" fillId="2" borderId="0" xfId="4" applyFont="1" applyFill="1" applyBorder="1" applyAlignment="1">
      <alignment horizontal="left"/>
    </xf>
    <xf numFmtId="0" fontId="2" fillId="2" borderId="8" xfId="4" applyFont="1" applyFill="1" applyBorder="1" applyAlignment="1">
      <alignment horizontal="left" vertical="center"/>
    </xf>
    <xf numFmtId="4" fontId="5" fillId="0" borderId="0" xfId="0" applyNumberFormat="1" applyFont="1" applyAlignment="1">
      <alignment horizontal="right" vertical="top" wrapText="1"/>
    </xf>
    <xf numFmtId="0" fontId="19" fillId="2" borderId="0" xfId="4" applyFont="1" applyFill="1" applyBorder="1" applyAlignment="1">
      <alignment horizontal="left" vertical="justify"/>
    </xf>
    <xf numFmtId="0" fontId="2" fillId="2" borderId="0" xfId="0" applyFont="1" applyFill="1" applyAlignment="1">
      <alignment horizontal="center" vertical="top"/>
    </xf>
    <xf numFmtId="49" fontId="2" fillId="2" borderId="0" xfId="0" applyNumberFormat="1" applyFont="1" applyFill="1" applyAlignment="1">
      <alignment horizontal="left" vertical="top"/>
    </xf>
    <xf numFmtId="0" fontId="2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right" vertical="top" wrapText="1"/>
    </xf>
    <xf numFmtId="0" fontId="3" fillId="2" borderId="0" xfId="0" applyFont="1" applyFill="1" applyAlignment="1">
      <alignment horizontal="center" vertical="top"/>
    </xf>
    <xf numFmtId="0" fontId="4" fillId="2" borderId="0" xfId="0" applyFont="1" applyFill="1" applyAlignment="1">
      <alignment horizontal="center" vertical="top"/>
    </xf>
    <xf numFmtId="49" fontId="4" fillId="2" borderId="0" xfId="0" applyNumberFormat="1" applyFont="1" applyFill="1" applyAlignment="1">
      <alignment horizontal="left" vertical="top"/>
    </xf>
    <xf numFmtId="0" fontId="2" fillId="2" borderId="0" xfId="0" applyFont="1" applyFill="1" applyAlignment="1">
      <alignment vertical="top"/>
    </xf>
    <xf numFmtId="0" fontId="2" fillId="2" borderId="0" xfId="0" applyFont="1" applyFill="1" applyAlignment="1">
      <alignment horizontal="center" vertical="top" wrapText="1"/>
    </xf>
    <xf numFmtId="0" fontId="2" fillId="2" borderId="0" xfId="0" applyFont="1" applyFill="1" applyAlignment="1">
      <alignment horizontal="right" vertical="top"/>
    </xf>
    <xf numFmtId="0" fontId="2" fillId="2" borderId="0" xfId="0" applyFont="1" applyFill="1" applyBorder="1" applyAlignment="1">
      <alignment horizontal="right" vertical="top"/>
    </xf>
    <xf numFmtId="49" fontId="2" fillId="2" borderId="0" xfId="0" applyNumberFormat="1" applyFont="1" applyFill="1" applyAlignment="1">
      <alignment horizontal="left" vertical="top" wrapText="1"/>
    </xf>
    <xf numFmtId="0" fontId="2" fillId="2" borderId="0" xfId="0" applyFont="1" applyFill="1" applyBorder="1" applyAlignment="1">
      <alignment vertical="top"/>
    </xf>
    <xf numFmtId="0" fontId="2" fillId="2" borderId="1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left" vertical="top"/>
    </xf>
    <xf numFmtId="0" fontId="2" fillId="2" borderId="0" xfId="0" applyFont="1" applyFill="1" applyAlignment="1">
      <alignment horizontal="center"/>
    </xf>
    <xf numFmtId="49" fontId="2" fillId="2" borderId="0" xfId="0" applyNumberFormat="1" applyFont="1" applyFill="1" applyAlignment="1">
      <alignment horizontal="left"/>
    </xf>
    <xf numFmtId="0" fontId="2" fillId="2" borderId="0" xfId="0" applyFont="1" applyFill="1" applyAlignment="1"/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right"/>
    </xf>
    <xf numFmtId="0" fontId="2" fillId="2" borderId="0" xfId="0" applyFont="1" applyFill="1" applyBorder="1" applyAlignment="1">
      <alignment horizontal="center" wrapText="1"/>
    </xf>
    <xf numFmtId="0" fontId="2" fillId="2" borderId="0" xfId="0" applyFont="1" applyFill="1" applyAlignment="1">
      <alignment horizontal="left"/>
    </xf>
    <xf numFmtId="49" fontId="2" fillId="2" borderId="0" xfId="0" applyNumberFormat="1" applyFont="1" applyFill="1" applyAlignment="1"/>
    <xf numFmtId="0" fontId="2" fillId="2" borderId="0" xfId="0" applyFont="1" applyFill="1" applyAlignment="1">
      <alignment horizontal="right" wrapText="1"/>
    </xf>
    <xf numFmtId="0" fontId="5" fillId="2" borderId="0" xfId="0" applyFont="1" applyFill="1" applyAlignment="1">
      <alignment horizontal="center" vertical="top"/>
    </xf>
    <xf numFmtId="49" fontId="5" fillId="2" borderId="0" xfId="0" applyNumberFormat="1" applyFont="1" applyFill="1" applyAlignment="1">
      <alignment horizontal="left" vertical="top" wrapText="1"/>
    </xf>
    <xf numFmtId="0" fontId="5" fillId="2" borderId="0" xfId="0" applyFont="1" applyFill="1" applyAlignment="1">
      <alignment horizontal="left" vertical="top" wrapText="1"/>
    </xf>
    <xf numFmtId="0" fontId="5" fillId="2" borderId="0" xfId="0" applyFont="1" applyFill="1" applyAlignment="1">
      <alignment horizontal="center" vertical="top" wrapText="1"/>
    </xf>
    <xf numFmtId="0" fontId="5" fillId="2" borderId="0" xfId="0" applyFont="1" applyFill="1" applyAlignment="1">
      <alignment horizontal="right" vertical="top" wrapText="1"/>
    </xf>
    <xf numFmtId="0" fontId="2" fillId="3" borderId="0" xfId="0" applyFont="1" applyFill="1"/>
    <xf numFmtId="0" fontId="19" fillId="2" borderId="0" xfId="4" applyFont="1" applyFill="1" applyBorder="1" applyAlignment="1">
      <alignment horizontal="left" vertical="center"/>
    </xf>
    <xf numFmtId="0" fontId="19" fillId="2" borderId="8" xfId="4" applyFont="1" applyFill="1" applyBorder="1" applyAlignment="1">
      <alignment horizontal="left" vertical="center"/>
    </xf>
    <xf numFmtId="0" fontId="19" fillId="2" borderId="0" xfId="4" applyFont="1" applyFill="1" applyBorder="1" applyAlignment="1">
      <alignment horizontal="center"/>
    </xf>
    <xf numFmtId="0" fontId="2" fillId="2" borderId="0" xfId="5" applyFont="1" applyFill="1" applyAlignment="1">
      <alignment vertical="top" wrapText="1"/>
    </xf>
    <xf numFmtId="0" fontId="5" fillId="0" borderId="0" xfId="0" applyFont="1" applyAlignment="1">
      <alignment horizontal="right" vertical="top" wrapText="1"/>
    </xf>
    <xf numFmtId="0" fontId="2" fillId="0" borderId="0" xfId="0" applyFont="1"/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/>
    </xf>
    <xf numFmtId="49" fontId="5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vertical="top"/>
    </xf>
    <xf numFmtId="0" fontId="5" fillId="0" borderId="0" xfId="0" applyFont="1" applyAlignment="1">
      <alignment horizontal="right" vertical="top" wrapText="1"/>
    </xf>
    <xf numFmtId="0" fontId="2" fillId="0" borderId="0" xfId="0" applyFont="1"/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/>
    </xf>
    <xf numFmtId="49" fontId="5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19" fillId="0" borderId="5" xfId="0" applyFont="1" applyBorder="1" applyAlignment="1">
      <alignment horizontal="center" vertical="top"/>
    </xf>
    <xf numFmtId="49" fontId="19" fillId="0" borderId="5" xfId="0" applyNumberFormat="1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49" fontId="6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right" vertical="top"/>
    </xf>
    <xf numFmtId="0" fontId="5" fillId="0" borderId="1" xfId="0" applyFont="1" applyBorder="1" applyAlignment="1">
      <alignment horizontal="right" vertical="top" wrapText="1"/>
    </xf>
    <xf numFmtId="0" fontId="6" fillId="0" borderId="1" xfId="0" applyFont="1" applyBorder="1" applyAlignment="1">
      <alignment horizontal="right" vertical="top" wrapText="1"/>
    </xf>
    <xf numFmtId="0" fontId="19" fillId="0" borderId="0" xfId="0" applyFont="1" applyAlignment="1">
      <alignment horizontal="center" vertical="top"/>
    </xf>
    <xf numFmtId="0" fontId="5" fillId="0" borderId="0" xfId="0" applyFont="1" applyAlignment="1">
      <alignment horizontal="right"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/>
    </xf>
    <xf numFmtId="49" fontId="5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19" fillId="0" borderId="5" xfId="0" applyFont="1" applyBorder="1" applyAlignment="1">
      <alignment horizontal="center" vertical="top"/>
    </xf>
    <xf numFmtId="49" fontId="19" fillId="0" borderId="5" xfId="0" applyNumberFormat="1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49" fontId="6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right" vertical="top"/>
    </xf>
    <xf numFmtId="0" fontId="5" fillId="0" borderId="1" xfId="0" applyFont="1" applyBorder="1" applyAlignment="1">
      <alignment horizontal="right" vertical="top" wrapText="1"/>
    </xf>
    <xf numFmtId="0" fontId="6" fillId="0" borderId="1" xfId="0" applyFont="1" applyBorder="1" applyAlignment="1">
      <alignment horizontal="right" vertical="top" wrapText="1"/>
    </xf>
    <xf numFmtId="0" fontId="5" fillId="0" borderId="0" xfId="0" applyFont="1" applyAlignment="1">
      <alignment horizontal="right" vertical="top" wrapText="1"/>
    </xf>
    <xf numFmtId="0" fontId="2" fillId="0" borderId="0" xfId="0" applyFont="1"/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/>
    </xf>
    <xf numFmtId="49" fontId="5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vertical="top"/>
    </xf>
    <xf numFmtId="0" fontId="5" fillId="0" borderId="0" xfId="0" applyFont="1" applyAlignment="1">
      <alignment horizontal="right"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/>
    </xf>
    <xf numFmtId="49" fontId="5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19" fillId="2" borderId="8" xfId="4" applyFont="1" applyFill="1" applyBorder="1" applyAlignment="1">
      <alignment horizontal="left" vertical="center"/>
    </xf>
    <xf numFmtId="0" fontId="19" fillId="2" borderId="0" xfId="4" applyFont="1" applyFill="1" applyBorder="1" applyAlignment="1">
      <alignment horizontal="left" vertical="center"/>
    </xf>
    <xf numFmtId="0" fontId="2" fillId="2" borderId="0" xfId="5" applyFont="1" applyFill="1" applyAlignment="1">
      <alignment vertical="top" wrapText="1"/>
    </xf>
    <xf numFmtId="0" fontId="19" fillId="2" borderId="0" xfId="4" applyFont="1" applyFill="1" applyBorder="1" applyAlignment="1">
      <alignment horizontal="center"/>
    </xf>
    <xf numFmtId="49" fontId="2" fillId="2" borderId="0" xfId="0" applyNumberFormat="1" applyFont="1" applyFill="1" applyAlignment="1">
      <alignment horizontal="left" wrapText="1"/>
    </xf>
    <xf numFmtId="0" fontId="5" fillId="0" borderId="0" xfId="0" applyFont="1" applyAlignment="1">
      <alignment horizontal="right"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/>
    </xf>
    <xf numFmtId="49" fontId="5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19" fillId="2" borderId="5" xfId="0" applyFont="1" applyFill="1" applyBorder="1" applyAlignment="1">
      <alignment horizontal="center" vertical="top"/>
    </xf>
    <xf numFmtId="49" fontId="19" fillId="2" borderId="5" xfId="0" applyNumberFormat="1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top"/>
    </xf>
    <xf numFmtId="49" fontId="6" fillId="2" borderId="1" xfId="0" applyNumberFormat="1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right" vertical="top"/>
    </xf>
    <xf numFmtId="0" fontId="6" fillId="2" borderId="1" xfId="0" applyFont="1" applyFill="1" applyBorder="1" applyAlignment="1">
      <alignment horizontal="right" vertical="top" wrapText="1"/>
    </xf>
    <xf numFmtId="0" fontId="6" fillId="2" borderId="0" xfId="2" applyFont="1" applyFill="1" applyBorder="1" applyAlignment="1">
      <alignment horizontal="left" vertical="center"/>
    </xf>
    <xf numFmtId="4" fontId="6" fillId="2" borderId="0" xfId="0" applyNumberFormat="1" applyFont="1" applyFill="1" applyBorder="1" applyAlignment="1">
      <alignment horizontal="right" vertical="top" wrapText="1"/>
    </xf>
    <xf numFmtId="0" fontId="5" fillId="2" borderId="0" xfId="0" applyFont="1" applyFill="1" applyBorder="1" applyAlignment="1">
      <alignment horizontal="right" vertical="top" wrapText="1"/>
    </xf>
    <xf numFmtId="4" fontId="5" fillId="2" borderId="0" xfId="0" applyNumberFormat="1" applyFont="1" applyFill="1" applyAlignment="1">
      <alignment horizontal="right" vertical="top" wrapText="1"/>
    </xf>
    <xf numFmtId="0" fontId="19" fillId="2" borderId="0" xfId="0" applyFont="1" applyFill="1"/>
    <xf numFmtId="0" fontId="19" fillId="2" borderId="0" xfId="0" applyFont="1" applyFill="1" applyAlignment="1">
      <alignment horizontal="right" vertical="top" wrapText="1"/>
    </xf>
    <xf numFmtId="0" fontId="19" fillId="2" borderId="0" xfId="0" applyFont="1" applyFill="1" applyAlignment="1">
      <alignment horizontal="center" vertical="top"/>
    </xf>
    <xf numFmtId="49" fontId="19" fillId="2" borderId="0" xfId="0" applyNumberFormat="1" applyFont="1" applyFill="1" applyAlignment="1">
      <alignment horizontal="left" vertical="top" wrapText="1"/>
    </xf>
    <xf numFmtId="0" fontId="19" fillId="2" borderId="0" xfId="0" applyFont="1" applyFill="1" applyAlignment="1">
      <alignment horizontal="left" vertical="top" wrapText="1"/>
    </xf>
    <xf numFmtId="0" fontId="19" fillId="2" borderId="0" xfId="0" applyFont="1" applyFill="1" applyAlignment="1">
      <alignment horizontal="center" vertical="top" wrapText="1"/>
    </xf>
    <xf numFmtId="0" fontId="19" fillId="2" borderId="0" xfId="0" applyFont="1" applyFill="1" applyAlignment="1">
      <alignment horizontal="left" vertical="center" wrapText="1"/>
    </xf>
    <xf numFmtId="0" fontId="19" fillId="2" borderId="8" xfId="4" applyFont="1" applyFill="1" applyBorder="1" applyAlignment="1">
      <alignment horizontal="left" vertical="center"/>
    </xf>
    <xf numFmtId="0" fontId="19" fillId="2" borderId="0" xfId="4" applyFont="1" applyFill="1" applyBorder="1" applyAlignment="1">
      <alignment horizontal="left" vertical="center"/>
    </xf>
    <xf numFmtId="0" fontId="2" fillId="2" borderId="0" xfId="5" applyFont="1" applyFill="1" applyAlignment="1">
      <alignment vertical="top" wrapText="1"/>
    </xf>
    <xf numFmtId="0" fontId="19" fillId="2" borderId="0" xfId="4" applyFont="1" applyFill="1" applyBorder="1" applyAlignment="1">
      <alignment horizontal="center"/>
    </xf>
    <xf numFmtId="0" fontId="19" fillId="0" borderId="0" xfId="0" applyFont="1" applyAlignment="1">
      <alignment horizontal="center" vertical="top"/>
    </xf>
    <xf numFmtId="0" fontId="5" fillId="0" borderId="0" xfId="0" applyFont="1" applyAlignment="1">
      <alignment horizontal="right"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/>
    </xf>
    <xf numFmtId="49" fontId="5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19" fillId="0" borderId="5" xfId="0" applyFont="1" applyBorder="1" applyAlignment="1">
      <alignment horizontal="center" vertical="top"/>
    </xf>
    <xf numFmtId="49" fontId="19" fillId="0" borderId="5" xfId="0" applyNumberFormat="1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49" fontId="6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right" vertical="top"/>
    </xf>
    <xf numFmtId="0" fontId="5" fillId="0" borderId="1" xfId="0" applyFont="1" applyBorder="1" applyAlignment="1">
      <alignment horizontal="right" vertical="top" wrapText="1"/>
    </xf>
    <xf numFmtId="0" fontId="6" fillId="0" borderId="1" xfId="0" applyFont="1" applyBorder="1" applyAlignment="1">
      <alignment horizontal="right" vertical="top" wrapText="1"/>
    </xf>
    <xf numFmtId="0" fontId="19" fillId="0" borderId="5" xfId="0" applyFont="1" applyBorder="1" applyAlignment="1">
      <alignment horizontal="center" vertical="top"/>
    </xf>
    <xf numFmtId="49" fontId="19" fillId="0" borderId="5" xfId="0" applyNumberFormat="1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49" fontId="6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right" vertical="top"/>
    </xf>
    <xf numFmtId="0" fontId="5" fillId="0" borderId="1" xfId="0" applyFont="1" applyBorder="1" applyAlignment="1">
      <alignment horizontal="right" vertical="top" wrapText="1"/>
    </xf>
    <xf numFmtId="0" fontId="6" fillId="0" borderId="1" xfId="0" applyFont="1" applyBorder="1" applyAlignment="1">
      <alignment horizontal="right" vertical="top" wrapText="1"/>
    </xf>
    <xf numFmtId="0" fontId="35" fillId="2" borderId="0" xfId="0" applyFont="1" applyFill="1"/>
    <xf numFmtId="0" fontId="36" fillId="2" borderId="0" xfId="0" applyFont="1" applyFill="1"/>
    <xf numFmtId="0" fontId="38" fillId="2" borderId="0" xfId="0" applyFont="1" applyFill="1" applyBorder="1"/>
    <xf numFmtId="0" fontId="35" fillId="2" borderId="0" xfId="0" applyFont="1" applyFill="1" applyBorder="1"/>
    <xf numFmtId="0" fontId="35" fillId="2" borderId="0" xfId="0" applyFont="1" applyFill="1" applyAlignment="1">
      <alignment wrapText="1"/>
    </xf>
    <xf numFmtId="0" fontId="9" fillId="2" borderId="0" xfId="0" applyFont="1" applyFill="1" applyBorder="1" applyAlignment="1"/>
    <xf numFmtId="167" fontId="11" fillId="2" borderId="1" xfId="0" applyNumberFormat="1" applyFont="1" applyFill="1" applyBorder="1" applyAlignment="1">
      <alignment horizontal="center" vertical="center"/>
    </xf>
    <xf numFmtId="168" fontId="11" fillId="2" borderId="1" xfId="0" applyNumberFormat="1" applyFont="1" applyFill="1" applyBorder="1" applyAlignment="1">
      <alignment horizontal="center" vertical="center" wrapText="1"/>
    </xf>
    <xf numFmtId="167" fontId="11" fillId="2" borderId="0" xfId="0" applyNumberFormat="1" applyFont="1" applyFill="1" applyBorder="1" applyAlignment="1">
      <alignment horizontal="center" vertical="center"/>
    </xf>
    <xf numFmtId="169" fontId="12" fillId="2" borderId="1" xfId="0" applyNumberFormat="1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/>
    <xf numFmtId="2" fontId="11" fillId="2" borderId="1" xfId="0" applyNumberFormat="1" applyFont="1" applyFill="1" applyBorder="1" applyAlignment="1">
      <alignment horizontal="center" vertical="center"/>
    </xf>
    <xf numFmtId="0" fontId="41" fillId="2" borderId="0" xfId="0" applyFont="1" applyFill="1"/>
    <xf numFmtId="0" fontId="11" fillId="2" borderId="9" xfId="0" applyFont="1" applyFill="1" applyBorder="1"/>
    <xf numFmtId="0" fontId="11" fillId="2" borderId="0" xfId="0" applyFont="1" applyFill="1" applyAlignment="1">
      <alignment wrapText="1"/>
    </xf>
    <xf numFmtId="0" fontId="11" fillId="2" borderId="0" xfId="0" applyFont="1" applyFill="1" applyAlignment="1">
      <alignment horizontal="center" vertical="top"/>
    </xf>
    <xf numFmtId="0" fontId="11" fillId="2" borderId="9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 vertical="top"/>
    </xf>
    <xf numFmtId="0" fontId="11" fillId="2" borderId="9" xfId="0" applyFont="1" applyFill="1" applyBorder="1" applyAlignment="1">
      <alignment vertical="justify"/>
    </xf>
    <xf numFmtId="0" fontId="42" fillId="0" borderId="0" xfId="10" applyFont="1" applyFill="1" applyAlignment="1"/>
    <xf numFmtId="0" fontId="1" fillId="0" borderId="0" xfId="10" applyFill="1"/>
    <xf numFmtId="0" fontId="43" fillId="0" borderId="0" xfId="10" applyFont="1" applyFill="1" applyAlignment="1">
      <alignment horizontal="right"/>
    </xf>
    <xf numFmtId="0" fontId="1" fillId="0" borderId="0" xfId="10" applyFill="1" applyAlignment="1">
      <alignment horizontal="left"/>
    </xf>
    <xf numFmtId="0" fontId="0" fillId="0" borderId="9" xfId="10" applyFont="1" applyFill="1" applyBorder="1" applyAlignment="1">
      <alignment horizontal="left"/>
    </xf>
    <xf numFmtId="0" fontId="1" fillId="0" borderId="9" xfId="10" applyFill="1" applyBorder="1" applyAlignment="1"/>
    <xf numFmtId="0" fontId="1" fillId="0" borderId="0" xfId="10" applyFill="1" applyBorder="1" applyAlignment="1"/>
    <xf numFmtId="0" fontId="1" fillId="0" borderId="4" xfId="10" applyFill="1" applyBorder="1" applyAlignment="1"/>
    <xf numFmtId="0" fontId="44" fillId="0" borderId="4" xfId="10" applyFont="1" applyFill="1" applyBorder="1" applyAlignment="1"/>
    <xf numFmtId="0" fontId="45" fillId="0" borderId="0" xfId="10" applyFont="1" applyFill="1" applyAlignment="1"/>
    <xf numFmtId="0" fontId="1" fillId="2" borderId="0" xfId="10" applyFill="1" applyAlignment="1"/>
    <xf numFmtId="0" fontId="47" fillId="2" borderId="0" xfId="11" applyFont="1" applyFill="1" applyBorder="1" applyAlignment="1" applyProtection="1">
      <alignment vertical="center" wrapText="1"/>
      <protection locked="0"/>
    </xf>
    <xf numFmtId="0" fontId="48" fillId="0" borderId="0" xfId="10" applyFont="1" applyFill="1" applyAlignment="1"/>
    <xf numFmtId="0" fontId="1" fillId="2" borderId="1" xfId="10" applyFill="1" applyBorder="1" applyAlignment="1">
      <alignment horizontal="center" vertical="center" wrapText="1"/>
    </xf>
    <xf numFmtId="0" fontId="42" fillId="2" borderId="1" xfId="10" applyFont="1" applyFill="1" applyBorder="1" applyAlignment="1">
      <alignment horizontal="center" vertical="center" wrapText="1"/>
    </xf>
    <xf numFmtId="4" fontId="1" fillId="2" borderId="1" xfId="10" applyNumberFormat="1" applyFill="1" applyBorder="1" applyAlignment="1">
      <alignment horizontal="center" vertical="center"/>
    </xf>
    <xf numFmtId="4" fontId="1" fillId="0" borderId="1" xfId="10" applyNumberFormat="1" applyFill="1" applyBorder="1" applyAlignment="1"/>
    <xf numFmtId="4" fontId="1" fillId="0" borderId="0" xfId="10" applyNumberFormat="1" applyFill="1" applyAlignment="1"/>
    <xf numFmtId="4" fontId="44" fillId="0" borderId="1" xfId="10" applyNumberFormat="1" applyFont="1" applyFill="1" applyBorder="1" applyAlignment="1">
      <alignment horizontal="center"/>
    </xf>
    <xf numFmtId="0" fontId="43" fillId="0" borderId="0" xfId="10" applyFont="1" applyFill="1" applyAlignment="1">
      <alignment horizontal="center"/>
    </xf>
    <xf numFmtId="0" fontId="43" fillId="0" borderId="0" xfId="10" applyFont="1" applyFill="1" applyAlignment="1"/>
    <xf numFmtId="0" fontId="42" fillId="0" borderId="0" xfId="10" applyFont="1" applyFill="1"/>
    <xf numFmtId="0" fontId="1" fillId="0" borderId="0" xfId="10" applyFont="1" applyFill="1" applyAlignment="1"/>
    <xf numFmtId="0" fontId="0" fillId="0" borderId="0" xfId="10" applyFont="1" applyFill="1" applyAlignment="1"/>
    <xf numFmtId="0" fontId="27" fillId="0" borderId="0" xfId="10" applyFont="1" applyFill="1" applyAlignment="1"/>
    <xf numFmtId="0" fontId="0" fillId="0" borderId="0" xfId="10" applyFont="1" applyFill="1"/>
    <xf numFmtId="49" fontId="11" fillId="0" borderId="0" xfId="12" applyNumberFormat="1" applyFont="1" applyBorder="1" applyAlignment="1">
      <alignment horizontal="left" vertical="top" wrapText="1"/>
    </xf>
    <xf numFmtId="0" fontId="11" fillId="0" borderId="0" xfId="12" applyFont="1" applyBorder="1" applyAlignment="1">
      <alignment horizontal="center" vertical="top"/>
    </xf>
    <xf numFmtId="0" fontId="28" fillId="0" borderId="0" xfId="12" applyFont="1" applyFill="1" applyBorder="1" applyAlignment="1">
      <alignment horizontal="left" vertical="top"/>
    </xf>
    <xf numFmtId="0" fontId="28" fillId="0" borderId="0" xfId="12" applyFont="1" applyAlignment="1">
      <alignment horizontal="center" vertical="top"/>
    </xf>
    <xf numFmtId="0" fontId="28" fillId="0" borderId="0" xfId="12" applyFont="1" applyAlignment="1">
      <alignment horizontal="left" vertical="top"/>
    </xf>
    <xf numFmtId="0" fontId="1" fillId="0" borderId="0" xfId="10" applyFill="1" applyBorder="1"/>
    <xf numFmtId="2" fontId="51" fillId="2" borderId="0" xfId="11" applyNumberFormat="1" applyFont="1" applyFill="1" applyProtection="1">
      <protection locked="0"/>
    </xf>
    <xf numFmtId="0" fontId="52" fillId="2" borderId="0" xfId="11" applyFont="1" applyFill="1" applyAlignment="1" applyProtection="1">
      <alignment horizontal="center"/>
      <protection locked="0"/>
    </xf>
    <xf numFmtId="0" fontId="53" fillId="2" borderId="0" xfId="11" applyFont="1" applyFill="1" applyProtection="1">
      <protection locked="0"/>
    </xf>
    <xf numFmtId="0" fontId="52" fillId="2" borderId="0" xfId="11" applyFont="1" applyFill="1" applyProtection="1">
      <protection locked="0"/>
    </xf>
    <xf numFmtId="2" fontId="52" fillId="2" borderId="0" xfId="11" applyNumberFormat="1" applyFont="1" applyFill="1" applyProtection="1">
      <protection locked="0"/>
    </xf>
    <xf numFmtId="0" fontId="52" fillId="2" borderId="0" xfId="11" applyFont="1" applyFill="1" applyBorder="1" applyProtection="1">
      <protection locked="0"/>
    </xf>
    <xf numFmtId="0" fontId="54" fillId="2" borderId="0" xfId="11" applyFont="1" applyFill="1" applyProtection="1">
      <protection locked="0"/>
    </xf>
    <xf numFmtId="168" fontId="51" fillId="2" borderId="0" xfId="11" applyNumberFormat="1" applyFont="1" applyFill="1" applyProtection="1">
      <protection locked="0"/>
    </xf>
    <xf numFmtId="167" fontId="51" fillId="2" borderId="0" xfId="11" applyNumberFormat="1" applyFont="1" applyFill="1" applyProtection="1">
      <protection locked="0"/>
    </xf>
    <xf numFmtId="0" fontId="51" fillId="2" borderId="0" xfId="11" applyFont="1" applyFill="1" applyAlignment="1" applyProtection="1">
      <alignment horizontal="right"/>
      <protection locked="0"/>
    </xf>
    <xf numFmtId="0" fontId="0" fillId="2" borderId="0" xfId="0" applyFill="1"/>
    <xf numFmtId="0" fontId="55" fillId="2" borderId="9" xfId="11" applyFont="1" applyFill="1" applyBorder="1" applyAlignment="1" applyProtection="1">
      <alignment horizontal="left" vertical="center"/>
      <protection locked="0"/>
    </xf>
    <xf numFmtId="0" fontId="52" fillId="2" borderId="9" xfId="11" applyFont="1" applyFill="1" applyBorder="1" applyAlignment="1" applyProtection="1">
      <alignment horizontal="center"/>
      <protection locked="0"/>
    </xf>
    <xf numFmtId="0" fontId="52" fillId="2" borderId="9" xfId="11" applyFont="1" applyFill="1" applyBorder="1" applyProtection="1">
      <protection locked="0"/>
    </xf>
    <xf numFmtId="0" fontId="56" fillId="2" borderId="9" xfId="11" applyFont="1" applyFill="1" applyBorder="1" applyAlignment="1" applyProtection="1">
      <alignment horizontal="center" vertical="top" wrapText="1"/>
      <protection locked="0"/>
    </xf>
    <xf numFmtId="0" fontId="56" fillId="2" borderId="0" xfId="11" applyFont="1" applyFill="1" applyBorder="1" applyAlignment="1" applyProtection="1">
      <alignment horizontal="center" vertical="top" wrapText="1"/>
      <protection locked="0"/>
    </xf>
    <xf numFmtId="0" fontId="0" fillId="2" borderId="9" xfId="0" applyFill="1" applyBorder="1" applyAlignment="1" applyProtection="1">
      <alignment horizontal="left" wrapText="1"/>
      <protection locked="0"/>
    </xf>
    <xf numFmtId="168" fontId="0" fillId="2" borderId="9" xfId="0" applyNumberFormat="1" applyFill="1" applyBorder="1" applyAlignment="1" applyProtection="1">
      <alignment horizontal="left" wrapText="1"/>
      <protection locked="0"/>
    </xf>
    <xf numFmtId="0" fontId="55" fillId="2" borderId="9" xfId="11" applyFont="1" applyFill="1" applyBorder="1" applyAlignment="1" applyProtection="1">
      <alignment horizontal="right" vertical="center"/>
      <protection locked="0"/>
    </xf>
    <xf numFmtId="0" fontId="57" fillId="2" borderId="0" xfId="11" applyFont="1" applyFill="1" applyAlignment="1" applyProtection="1">
      <alignment horizontal="center"/>
      <protection locked="0"/>
    </xf>
    <xf numFmtId="0" fontId="58" fillId="2" borderId="0" xfId="11" applyFont="1" applyFill="1" applyProtection="1">
      <protection locked="0"/>
    </xf>
    <xf numFmtId="0" fontId="58" fillId="2" borderId="0" xfId="11" applyFont="1" applyFill="1" applyBorder="1" applyProtection="1">
      <protection locked="0"/>
    </xf>
    <xf numFmtId="0" fontId="58" fillId="2" borderId="0" xfId="11" applyFont="1" applyFill="1" applyBorder="1" applyAlignment="1" applyProtection="1">
      <alignment vertical="justify"/>
      <protection locked="0"/>
    </xf>
    <xf numFmtId="168" fontId="58" fillId="2" borderId="0" xfId="11" applyNumberFormat="1" applyFont="1" applyFill="1" applyBorder="1" applyAlignment="1" applyProtection="1">
      <alignment vertical="justify"/>
      <protection locked="0"/>
    </xf>
    <xf numFmtId="0" fontId="53" fillId="2" borderId="9" xfId="11" applyFont="1" applyFill="1" applyBorder="1" applyAlignment="1" applyProtection="1">
      <alignment horizontal="center"/>
      <protection locked="0"/>
    </xf>
    <xf numFmtId="0" fontId="58" fillId="2" borderId="9" xfId="11" applyFont="1" applyFill="1" applyBorder="1" applyAlignment="1" applyProtection="1">
      <alignment horizontal="center"/>
      <protection locked="0"/>
    </xf>
    <xf numFmtId="168" fontId="52" fillId="2" borderId="9" xfId="11" applyNumberFormat="1" applyFont="1" applyFill="1" applyBorder="1" applyProtection="1">
      <protection locked="0"/>
    </xf>
    <xf numFmtId="0" fontId="57" fillId="2" borderId="0" xfId="11" applyFont="1" applyFill="1" applyBorder="1" applyProtection="1">
      <protection locked="0"/>
    </xf>
    <xf numFmtId="0" fontId="58" fillId="2" borderId="8" xfId="11" applyFont="1" applyFill="1" applyBorder="1" applyAlignment="1" applyProtection="1">
      <alignment vertical="justify"/>
      <protection locked="0"/>
    </xf>
    <xf numFmtId="168" fontId="58" fillId="2" borderId="8" xfId="11" applyNumberFormat="1" applyFont="1" applyFill="1" applyBorder="1" applyAlignment="1" applyProtection="1">
      <alignment vertical="justify"/>
      <protection locked="0"/>
    </xf>
    <xf numFmtId="0" fontId="60" fillId="2" borderId="0" xfId="11" applyFont="1" applyFill="1" applyAlignment="1" applyProtection="1">
      <alignment horizontal="center"/>
      <protection locked="0"/>
    </xf>
    <xf numFmtId="0" fontId="61" fillId="2" borderId="0" xfId="11" applyFont="1" applyFill="1" applyBorder="1" applyProtection="1">
      <protection locked="0"/>
    </xf>
    <xf numFmtId="0" fontId="60" fillId="2" borderId="0" xfId="11" applyFont="1" applyFill="1" applyBorder="1" applyProtection="1">
      <protection locked="0"/>
    </xf>
    <xf numFmtId="0" fontId="55" fillId="2" borderId="0" xfId="11" applyFont="1" applyFill="1" applyProtection="1">
      <protection locked="0"/>
    </xf>
    <xf numFmtId="2" fontId="55" fillId="2" borderId="0" xfId="11" applyNumberFormat="1" applyFont="1" applyFill="1" applyProtection="1">
      <protection locked="0"/>
    </xf>
    <xf numFmtId="0" fontId="63" fillId="2" borderId="0" xfId="11" applyFont="1" applyFill="1" applyProtection="1">
      <protection locked="0"/>
    </xf>
    <xf numFmtId="0" fontId="60" fillId="2" borderId="0" xfId="11" applyFont="1" applyFill="1" applyProtection="1">
      <protection locked="0"/>
    </xf>
    <xf numFmtId="168" fontId="60" fillId="2" borderId="0" xfId="11" applyNumberFormat="1" applyFont="1" applyFill="1" applyProtection="1">
      <protection locked="0"/>
    </xf>
    <xf numFmtId="0" fontId="61" fillId="2" borderId="0" xfId="11" applyFont="1" applyFill="1" applyBorder="1" applyAlignment="1" applyProtection="1">
      <alignment horizontal="right"/>
      <protection locked="0"/>
    </xf>
    <xf numFmtId="2" fontId="60" fillId="2" borderId="0" xfId="11" applyNumberFormat="1" applyFont="1" applyFill="1" applyBorder="1" applyProtection="1">
      <protection locked="0"/>
    </xf>
    <xf numFmtId="0" fontId="53" fillId="2" borderId="0" xfId="11" applyFont="1" applyFill="1" applyAlignment="1" applyProtection="1">
      <alignment horizontal="center"/>
      <protection locked="0"/>
    </xf>
    <xf numFmtId="0" fontId="64" fillId="2" borderId="0" xfId="11" applyFont="1" applyFill="1" applyBorder="1" applyAlignment="1" applyProtection="1">
      <protection locked="0"/>
    </xf>
    <xf numFmtId="168" fontId="64" fillId="2" borderId="0" xfId="11" applyNumberFormat="1" applyFont="1" applyFill="1" applyBorder="1" applyAlignment="1" applyProtection="1">
      <protection locked="0"/>
    </xf>
    <xf numFmtId="0" fontId="55" fillId="2" borderId="0" xfId="11" applyFont="1" applyFill="1" applyBorder="1" applyProtection="1">
      <protection locked="0"/>
    </xf>
    <xf numFmtId="0" fontId="52" fillId="2" borderId="0" xfId="11" applyFont="1" applyFill="1" applyBorder="1" applyAlignment="1" applyProtection="1">
      <alignment horizontal="center"/>
      <protection locked="0"/>
    </xf>
    <xf numFmtId="168" fontId="52" fillId="2" borderId="0" xfId="11" applyNumberFormat="1" applyFont="1" applyFill="1" applyProtection="1">
      <protection locked="0"/>
    </xf>
    <xf numFmtId="0" fontId="57" fillId="2" borderId="0" xfId="11" applyFont="1" applyFill="1" applyBorder="1" applyAlignment="1" applyProtection="1">
      <alignment horizontal="center"/>
      <protection locked="0"/>
    </xf>
    <xf numFmtId="0" fontId="58" fillId="2" borderId="0" xfId="11" applyFont="1" applyFill="1" applyBorder="1" applyAlignment="1" applyProtection="1">
      <alignment horizontal="center" vertical="justify"/>
      <protection locked="0"/>
    </xf>
    <xf numFmtId="0" fontId="65" fillId="2" borderId="0" xfId="11" applyFont="1" applyFill="1" applyAlignment="1" applyProtection="1">
      <alignment horizontal="left"/>
      <protection locked="0"/>
    </xf>
    <xf numFmtId="0" fontId="66" fillId="2" borderId="0" xfId="11" applyFont="1" applyFill="1" applyAlignment="1" applyProtection="1">
      <protection locked="0"/>
    </xf>
    <xf numFmtId="168" fontId="53" fillId="2" borderId="0" xfId="11" applyNumberFormat="1" applyFont="1" applyFill="1" applyProtection="1">
      <protection locked="0"/>
    </xf>
    <xf numFmtId="0" fontId="53" fillId="2" borderId="0" xfId="11" applyFont="1" applyFill="1" applyBorder="1" applyProtection="1">
      <protection locked="0"/>
    </xf>
    <xf numFmtId="0" fontId="53" fillId="2" borderId="0" xfId="11" applyFont="1" applyFill="1" applyBorder="1" applyAlignment="1" applyProtection="1">
      <alignment horizontal="center"/>
      <protection locked="0"/>
    </xf>
    <xf numFmtId="0" fontId="58" fillId="2" borderId="0" xfId="11" applyFont="1" applyFill="1" applyBorder="1" applyAlignment="1" applyProtection="1">
      <alignment horizontal="center"/>
      <protection locked="0"/>
    </xf>
    <xf numFmtId="0" fontId="51" fillId="2" borderId="0" xfId="11" applyFont="1" applyFill="1" applyBorder="1" applyAlignment="1" applyProtection="1">
      <protection locked="0"/>
    </xf>
    <xf numFmtId="168" fontId="51" fillId="2" borderId="0" xfId="11" applyNumberFormat="1" applyFont="1" applyFill="1" applyBorder="1" applyAlignment="1" applyProtection="1">
      <alignment horizontal="center"/>
      <protection locked="0"/>
    </xf>
    <xf numFmtId="0" fontId="51" fillId="2" borderId="0" xfId="11" applyFont="1" applyFill="1" applyBorder="1" applyAlignment="1" applyProtection="1">
      <alignment horizontal="center"/>
      <protection locked="0"/>
    </xf>
    <xf numFmtId="0" fontId="51" fillId="2" borderId="0" xfId="11" applyFont="1" applyFill="1" applyBorder="1" applyProtection="1">
      <protection locked="0"/>
    </xf>
    <xf numFmtId="2" fontId="51" fillId="2" borderId="0" xfId="11" applyNumberFormat="1" applyFont="1" applyFill="1" applyBorder="1" applyProtection="1">
      <protection locked="0"/>
    </xf>
    <xf numFmtId="0" fontId="2" fillId="2" borderId="0" xfId="11" applyFont="1" applyFill="1" applyBorder="1" applyAlignment="1" applyProtection="1">
      <protection locked="0"/>
    </xf>
    <xf numFmtId="168" fontId="2" fillId="2" borderId="0" xfId="11" applyNumberFormat="1" applyFont="1" applyFill="1" applyBorder="1" applyAlignment="1" applyProtection="1">
      <protection locked="0"/>
    </xf>
    <xf numFmtId="0" fontId="68" fillId="2" borderId="0" xfId="11" applyFont="1" applyFill="1" applyBorder="1" applyProtection="1">
      <protection locked="0"/>
    </xf>
    <xf numFmtId="0" fontId="69" fillId="2" borderId="1" xfId="11" applyFont="1" applyFill="1" applyBorder="1" applyAlignment="1" applyProtection="1">
      <alignment horizontal="center" vertical="center"/>
      <protection locked="0"/>
    </xf>
    <xf numFmtId="14" fontId="69" fillId="2" borderId="1" xfId="11" applyNumberFormat="1" applyFont="1" applyFill="1" applyBorder="1" applyAlignment="1" applyProtection="1">
      <alignment horizontal="center" vertical="center"/>
      <protection locked="0"/>
    </xf>
    <xf numFmtId="0" fontId="52" fillId="2" borderId="0" xfId="11" applyFont="1" applyFill="1" applyBorder="1" applyAlignment="1" applyProtection="1">
      <protection locked="0"/>
    </xf>
    <xf numFmtId="168" fontId="52" fillId="2" borderId="0" xfId="11" applyNumberFormat="1" applyFont="1" applyFill="1" applyBorder="1" applyAlignment="1" applyProtection="1">
      <protection locked="0"/>
    </xf>
    <xf numFmtId="0" fontId="69" fillId="2" borderId="0" xfId="11" applyFont="1" applyFill="1" applyBorder="1" applyAlignment="1" applyProtection="1">
      <alignment horizontal="center" vertical="center"/>
      <protection locked="0"/>
    </xf>
    <xf numFmtId="14" fontId="69" fillId="2" borderId="0" xfId="11" applyNumberFormat="1" applyFont="1" applyFill="1" applyBorder="1" applyAlignment="1" applyProtection="1">
      <alignment horizontal="center" vertical="center"/>
      <protection locked="0"/>
    </xf>
    <xf numFmtId="1" fontId="69" fillId="2" borderId="0" xfId="11" applyNumberFormat="1" applyFont="1" applyFill="1" applyBorder="1" applyAlignment="1" applyProtection="1">
      <alignment horizontal="center" vertical="center"/>
      <protection locked="0"/>
    </xf>
    <xf numFmtId="0" fontId="70" fillId="2" borderId="0" xfId="11" applyFont="1" applyFill="1" applyAlignment="1" applyProtection="1">
      <alignment horizontal="left"/>
      <protection locked="0"/>
    </xf>
    <xf numFmtId="49" fontId="67" fillId="2" borderId="0" xfId="11" applyNumberFormat="1" applyFont="1" applyFill="1" applyBorder="1" applyAlignment="1" applyProtection="1">
      <alignment horizontal="left"/>
      <protection locked="0"/>
    </xf>
    <xf numFmtId="0" fontId="9" fillId="2" borderId="0" xfId="0" applyFont="1" applyFill="1" applyBorder="1" applyAlignment="1" applyProtection="1">
      <alignment vertical="center" wrapText="1"/>
      <protection locked="0"/>
    </xf>
    <xf numFmtId="0" fontId="27" fillId="0" borderId="1" xfId="0" applyFont="1" applyFill="1" applyBorder="1" applyAlignment="1">
      <alignment horizontal="center" vertical="center" wrapText="1"/>
    </xf>
    <xf numFmtId="0" fontId="61" fillId="2" borderId="1" xfId="11" applyFont="1" applyFill="1" applyBorder="1" applyAlignment="1" applyProtection="1">
      <alignment horizontal="left" vertical="center" wrapText="1"/>
      <protection locked="0"/>
    </xf>
    <xf numFmtId="2" fontId="61" fillId="2" borderId="1" xfId="11" applyNumberFormat="1" applyFont="1" applyFill="1" applyBorder="1" applyAlignment="1" applyProtection="1">
      <alignment horizontal="center" vertical="center"/>
      <protection locked="0"/>
    </xf>
    <xf numFmtId="168" fontId="61" fillId="2" borderId="1" xfId="11" applyNumberFormat="1" applyFont="1" applyFill="1" applyBorder="1" applyAlignment="1" applyProtection="1">
      <alignment horizontal="center" vertical="center"/>
      <protection locked="0"/>
    </xf>
    <xf numFmtId="0" fontId="27" fillId="2" borderId="1" xfId="11" applyFont="1" applyFill="1" applyBorder="1" applyAlignment="1" applyProtection="1">
      <alignment horizontal="center" wrapText="1"/>
      <protection locked="0"/>
    </xf>
    <xf numFmtId="0" fontId="27" fillId="2" borderId="1" xfId="11" applyFont="1" applyFill="1" applyBorder="1" applyAlignment="1" applyProtection="1">
      <alignment horizontal="center" vertical="center" wrapText="1"/>
      <protection locked="0"/>
    </xf>
    <xf numFmtId="3" fontId="27" fillId="2" borderId="1" xfId="11" applyNumberFormat="1" applyFont="1" applyFill="1" applyBorder="1" applyAlignment="1" applyProtection="1">
      <alignment horizontal="center" vertical="center" wrapText="1"/>
      <protection locked="0"/>
    </xf>
    <xf numFmtId="0" fontId="72" fillId="2" borderId="1" xfId="11" applyFont="1" applyFill="1" applyBorder="1" applyAlignment="1" applyProtection="1">
      <alignment horizontal="center" vertical="center" wrapText="1"/>
      <protection locked="0"/>
    </xf>
    <xf numFmtId="49" fontId="34" fillId="2" borderId="1" xfId="13" applyNumberFormat="1" applyFont="1" applyFill="1" applyBorder="1" applyAlignment="1" applyProtection="1">
      <alignment horizontal="center" vertical="center" wrapText="1"/>
      <protection locked="0"/>
    </xf>
    <xf numFmtId="4" fontId="34" fillId="2" borderId="1" xfId="14" applyNumberFormat="1" applyFont="1" applyFill="1" applyBorder="1" applyAlignment="1" applyProtection="1">
      <alignment horizontal="right" vertical="center" wrapText="1"/>
      <protection locked="0"/>
    </xf>
    <xf numFmtId="4" fontId="34" fillId="2" borderId="1" xfId="14" applyNumberFormat="1" applyFont="1" applyFill="1" applyBorder="1" applyAlignment="1" applyProtection="1">
      <alignment vertical="center" wrapText="1"/>
      <protection locked="0"/>
    </xf>
    <xf numFmtId="168" fontId="34" fillId="2" borderId="1" xfId="14" applyNumberFormat="1" applyFont="1" applyFill="1" applyBorder="1" applyAlignment="1" applyProtection="1">
      <alignment vertical="center" wrapText="1"/>
      <protection locked="0"/>
    </xf>
    <xf numFmtId="0" fontId="34" fillId="2" borderId="1" xfId="13" quotePrefix="1" applyFont="1" applyFill="1" applyBorder="1" applyAlignment="1" applyProtection="1">
      <alignment horizontal="center" vertical="center" wrapText="1"/>
      <protection locked="0"/>
    </xf>
    <xf numFmtId="0" fontId="56" fillId="2" borderId="1" xfId="11" applyFont="1" applyFill="1" applyBorder="1" applyAlignment="1" applyProtection="1">
      <alignment horizontal="center" vertical="center" wrapText="1"/>
      <protection locked="0"/>
    </xf>
    <xf numFmtId="0" fontId="56" fillId="2" borderId="1" xfId="11" applyFont="1" applyFill="1" applyBorder="1" applyAlignment="1" applyProtection="1">
      <alignment horizontal="center" vertical="center"/>
      <protection locked="0"/>
    </xf>
    <xf numFmtId="4" fontId="68" fillId="2" borderId="1" xfId="11" applyNumberFormat="1" applyFont="1" applyFill="1" applyBorder="1" applyAlignment="1" applyProtection="1">
      <alignment horizontal="center" vertical="center"/>
      <protection locked="0"/>
    </xf>
    <xf numFmtId="168" fontId="34" fillId="2" borderId="1" xfId="11" applyNumberFormat="1" applyFont="1" applyFill="1" applyBorder="1" applyAlignment="1" applyProtection="1">
      <alignment vertical="center"/>
      <protection locked="0"/>
    </xf>
    <xf numFmtId="4" fontId="34" fillId="2" borderId="1" xfId="11" applyNumberFormat="1" applyFont="1" applyFill="1" applyBorder="1" applyAlignment="1" applyProtection="1">
      <alignment vertical="center"/>
      <protection locked="0"/>
    </xf>
    <xf numFmtId="0" fontId="5" fillId="2" borderId="0" xfId="13" quotePrefix="1" applyFont="1" applyFill="1" applyBorder="1" applyAlignment="1" applyProtection="1">
      <alignment horizontal="center" vertical="center" wrapText="1"/>
      <protection locked="0"/>
    </xf>
    <xf numFmtId="0" fontId="5" fillId="2" borderId="0" xfId="13" applyFont="1" applyFill="1" applyBorder="1" applyAlignment="1" applyProtection="1">
      <alignment horizontal="center" vertical="center" wrapText="1"/>
      <protection locked="0"/>
    </xf>
    <xf numFmtId="0" fontId="73" fillId="2" borderId="0" xfId="11" applyFont="1" applyFill="1" applyBorder="1" applyAlignment="1" applyProtection="1">
      <alignment vertical="center"/>
      <protection locked="0"/>
    </xf>
    <xf numFmtId="49" fontId="5" fillId="2" borderId="0" xfId="11" applyNumberFormat="1" applyFont="1" applyFill="1" applyBorder="1" applyAlignment="1" applyProtection="1">
      <alignment horizontal="center" vertical="center"/>
      <protection locked="0"/>
    </xf>
    <xf numFmtId="0" fontId="5" fillId="2" borderId="0" xfId="14" applyFont="1" applyFill="1" applyBorder="1" applyAlignment="1" applyProtection="1">
      <alignment vertical="center" wrapText="1"/>
      <protection locked="0"/>
    </xf>
    <xf numFmtId="0" fontId="5" fillId="2" borderId="0" xfId="14" applyFont="1" applyFill="1" applyBorder="1" applyAlignment="1" applyProtection="1">
      <alignment horizontal="center" vertical="center" wrapText="1"/>
      <protection locked="0"/>
    </xf>
    <xf numFmtId="2" fontId="5" fillId="2" borderId="0" xfId="11" applyNumberFormat="1" applyFont="1" applyFill="1" applyBorder="1" applyAlignment="1" applyProtection="1">
      <alignment horizontal="center" vertical="center"/>
      <protection locked="0"/>
    </xf>
    <xf numFmtId="167" fontId="5" fillId="2" borderId="0" xfId="11" applyNumberFormat="1" applyFont="1" applyFill="1" applyBorder="1" applyAlignment="1" applyProtection="1">
      <alignment horizontal="center" vertical="center"/>
      <protection locked="0"/>
    </xf>
    <xf numFmtId="4" fontId="5" fillId="2" borderId="0" xfId="14" applyNumberFormat="1" applyFont="1" applyFill="1" applyBorder="1" applyAlignment="1" applyProtection="1">
      <alignment vertical="center" wrapText="1"/>
      <protection locked="0"/>
    </xf>
    <xf numFmtId="0" fontId="5" fillId="2" borderId="0" xfId="11" applyFont="1" applyFill="1" applyBorder="1" applyAlignment="1" applyProtection="1">
      <alignment horizontal="center" vertical="center"/>
      <protection locked="0"/>
    </xf>
    <xf numFmtId="0" fontId="5" fillId="2" borderId="0" xfId="11" applyFont="1" applyFill="1" applyBorder="1" applyAlignment="1" applyProtection="1">
      <alignment horizontal="right" vertical="center"/>
      <protection locked="0"/>
    </xf>
    <xf numFmtId="168" fontId="5" fillId="2" borderId="0" xfId="14" applyNumberFormat="1" applyFont="1" applyFill="1" applyBorder="1" applyAlignment="1" applyProtection="1">
      <alignment vertical="center" wrapText="1"/>
      <protection locked="0"/>
    </xf>
    <xf numFmtId="0" fontId="73" fillId="2" borderId="0" xfId="15" quotePrefix="1" applyFont="1" applyFill="1" applyBorder="1" applyAlignment="1" applyProtection="1">
      <alignment horizontal="center"/>
      <protection locked="0"/>
    </xf>
    <xf numFmtId="0" fontId="33" fillId="2" borderId="0" xfId="11" applyFont="1" applyFill="1" applyBorder="1" applyProtection="1">
      <protection locked="0"/>
    </xf>
    <xf numFmtId="0" fontId="73" fillId="2" borderId="0" xfId="11" applyFont="1" applyFill="1" applyProtection="1">
      <protection locked="0"/>
    </xf>
    <xf numFmtId="0" fontId="73" fillId="2" borderId="0" xfId="11" applyFont="1" applyFill="1" applyBorder="1" applyProtection="1">
      <protection locked="0"/>
    </xf>
    <xf numFmtId="168" fontId="55" fillId="2" borderId="0" xfId="11" applyNumberFormat="1" applyFont="1" applyFill="1" applyBorder="1" applyProtection="1">
      <protection locked="0"/>
    </xf>
    <xf numFmtId="0" fontId="64" fillId="2" borderId="0" xfId="11" applyFont="1" applyFill="1" applyProtection="1">
      <protection locked="0"/>
    </xf>
    <xf numFmtId="2" fontId="64" fillId="2" borderId="0" xfId="11" applyNumberFormat="1" applyFont="1" applyFill="1" applyProtection="1">
      <protection locked="0"/>
    </xf>
    <xf numFmtId="0" fontId="73" fillId="2" borderId="0" xfId="11" applyFont="1" applyFill="1" applyAlignment="1" applyProtection="1">
      <alignment horizontal="center"/>
      <protection locked="0"/>
    </xf>
    <xf numFmtId="0" fontId="55" fillId="2" borderId="9" xfId="11" applyFont="1" applyFill="1" applyBorder="1" applyAlignment="1" applyProtection="1">
      <protection locked="0"/>
    </xf>
    <xf numFmtId="0" fontId="74" fillId="2" borderId="0" xfId="11" applyFont="1" applyFill="1" applyAlignment="1" applyProtection="1">
      <protection locked="0"/>
    </xf>
    <xf numFmtId="2" fontId="75" fillId="2" borderId="9" xfId="16" applyNumberFormat="1" applyFont="1" applyFill="1" applyBorder="1" applyAlignment="1" applyProtection="1">
      <alignment horizontal="left"/>
      <protection locked="0"/>
    </xf>
    <xf numFmtId="0" fontId="73" fillId="2" borderId="9" xfId="11" applyFont="1" applyFill="1" applyBorder="1" applyProtection="1">
      <protection locked="0"/>
    </xf>
    <xf numFmtId="167" fontId="58" fillId="2" borderId="0" xfId="11" applyNumberFormat="1" applyFont="1" applyFill="1" applyProtection="1">
      <protection locked="0"/>
    </xf>
    <xf numFmtId="0" fontId="64" fillId="2" borderId="9" xfId="11" applyFont="1" applyFill="1" applyBorder="1" applyProtection="1">
      <protection locked="0"/>
    </xf>
    <xf numFmtId="0" fontId="55" fillId="2" borderId="9" xfId="11" applyFont="1" applyFill="1" applyBorder="1" applyProtection="1">
      <protection locked="0"/>
    </xf>
    <xf numFmtId="2" fontId="57" fillId="2" borderId="9" xfId="11" applyNumberFormat="1" applyFont="1" applyFill="1" applyBorder="1" applyAlignment="1" applyProtection="1">
      <alignment horizontal="left"/>
      <protection locked="0"/>
    </xf>
    <xf numFmtId="2" fontId="57" fillId="2" borderId="0" xfId="11" applyNumberFormat="1" applyFont="1" applyFill="1" applyBorder="1" applyAlignment="1" applyProtection="1">
      <alignment horizontal="left"/>
      <protection locked="0"/>
    </xf>
    <xf numFmtId="168" fontId="57" fillId="2" borderId="0" xfId="11" applyNumberFormat="1" applyFont="1" applyFill="1" applyBorder="1" applyAlignment="1" applyProtection="1">
      <alignment horizontal="left"/>
      <protection locked="0"/>
    </xf>
    <xf numFmtId="2" fontId="51" fillId="2" borderId="0" xfId="11" applyNumberFormat="1" applyFont="1" applyFill="1" applyBorder="1" applyAlignment="1" applyProtection="1">
      <alignment horizontal="left"/>
      <protection locked="0"/>
    </xf>
    <xf numFmtId="168" fontId="75" fillId="2" borderId="0" xfId="11" applyNumberFormat="1" applyFont="1" applyFill="1" applyProtection="1">
      <protection locked="0"/>
    </xf>
    <xf numFmtId="2" fontId="57" fillId="2" borderId="0" xfId="11" applyNumberFormat="1" applyFont="1" applyFill="1" applyProtection="1">
      <protection locked="0"/>
    </xf>
    <xf numFmtId="0" fontId="64" fillId="2" borderId="0" xfId="11" applyFont="1" applyFill="1" applyBorder="1" applyAlignment="1" applyProtection="1">
      <alignment horizontal="center"/>
      <protection locked="0"/>
    </xf>
    <xf numFmtId="0" fontId="76" fillId="2" borderId="8" xfId="11" applyFont="1" applyFill="1" applyBorder="1" applyAlignment="1" applyProtection="1">
      <alignment vertical="top"/>
      <protection locked="0"/>
    </xf>
    <xf numFmtId="167" fontId="64" fillId="2" borderId="0" xfId="11" applyNumberFormat="1" applyFont="1" applyFill="1" applyBorder="1" applyAlignment="1" applyProtection="1">
      <alignment horizontal="center"/>
      <protection locked="0"/>
    </xf>
    <xf numFmtId="2" fontId="64" fillId="2" borderId="0" xfId="16" applyNumberFormat="1" applyFont="1" applyFill="1" applyBorder="1" applyAlignment="1" applyProtection="1">
      <alignment horizontal="center"/>
      <protection locked="0"/>
    </xf>
    <xf numFmtId="0" fontId="76" fillId="2" borderId="8" xfId="11" applyFont="1" applyFill="1" applyBorder="1" applyAlignment="1" applyProtection="1">
      <alignment horizontal="center" vertical="top"/>
      <protection locked="0"/>
    </xf>
    <xf numFmtId="168" fontId="64" fillId="2" borderId="0" xfId="11" applyNumberFormat="1" applyFont="1" applyFill="1" applyBorder="1" applyAlignment="1" applyProtection="1">
      <alignment horizontal="center"/>
      <protection locked="0"/>
    </xf>
    <xf numFmtId="4" fontId="64" fillId="2" borderId="0" xfId="11" applyNumberFormat="1" applyFont="1" applyFill="1" applyProtection="1">
      <protection locked="0"/>
    </xf>
    <xf numFmtId="0" fontId="77" fillId="0" borderId="0" xfId="10" applyFont="1" applyFill="1" applyAlignment="1"/>
    <xf numFmtId="0" fontId="32" fillId="0" borderId="0" xfId="10" applyFont="1" applyFill="1"/>
    <xf numFmtId="0" fontId="32" fillId="0" borderId="0" xfId="10" applyFont="1" applyFill="1" applyAlignment="1"/>
    <xf numFmtId="2" fontId="32" fillId="0" borderId="0" xfId="10" applyNumberFormat="1" applyFont="1" applyFill="1"/>
    <xf numFmtId="0" fontId="57" fillId="2" borderId="0" xfId="11" applyFont="1" applyFill="1" applyProtection="1">
      <protection locked="0"/>
    </xf>
    <xf numFmtId="0" fontId="32" fillId="0" borderId="0" xfId="10" applyFont="1" applyFill="1" applyAlignment="1">
      <alignment vertical="top"/>
    </xf>
    <xf numFmtId="2" fontId="64" fillId="2" borderId="0" xfId="11" applyNumberFormat="1" applyFont="1" applyFill="1" applyBorder="1" applyAlignment="1" applyProtection="1">
      <alignment horizontal="center"/>
      <protection locked="0"/>
    </xf>
    <xf numFmtId="2" fontId="32" fillId="0" borderId="9" xfId="10" applyNumberFormat="1" applyFont="1" applyFill="1" applyBorder="1"/>
    <xf numFmtId="0" fontId="32" fillId="0" borderId="0" xfId="10" applyFont="1" applyFill="1" applyAlignment="1">
      <alignment horizontal="center" wrapText="1"/>
    </xf>
    <xf numFmtId="2" fontId="32" fillId="0" borderId="0" xfId="10" applyNumberFormat="1" applyFont="1" applyFill="1" applyBorder="1" applyAlignment="1">
      <alignment horizontal="center"/>
    </xf>
    <xf numFmtId="2" fontId="32" fillId="0" borderId="0" xfId="10" applyNumberFormat="1" applyFont="1" applyFill="1" applyBorder="1"/>
    <xf numFmtId="0" fontId="32" fillId="0" borderId="9" xfId="10" applyFont="1" applyFill="1" applyBorder="1"/>
    <xf numFmtId="0" fontId="32" fillId="0" borderId="9" xfId="10" applyFont="1" applyFill="1" applyBorder="1" applyAlignment="1">
      <alignment horizontal="center" wrapText="1"/>
    </xf>
    <xf numFmtId="168" fontId="0" fillId="2" borderId="0" xfId="0" applyNumberFormat="1" applyFill="1"/>
    <xf numFmtId="0" fontId="78" fillId="0" borderId="0" xfId="10" applyFont="1" applyFill="1" applyAlignment="1">
      <alignment horizontal="center" wrapText="1"/>
    </xf>
    <xf numFmtId="0" fontId="0" fillId="0" borderId="0" xfId="0"/>
    <xf numFmtId="164" fontId="27" fillId="2" borderId="1" xfId="9" applyFont="1" applyFill="1" applyBorder="1" applyAlignment="1" applyProtection="1">
      <alignment horizontal="center" vertical="center" wrapText="1"/>
      <protection locked="0"/>
    </xf>
    <xf numFmtId="167" fontId="0" fillId="0" borderId="0" xfId="0" applyNumberFormat="1"/>
    <xf numFmtId="0" fontId="11" fillId="2" borderId="8" xfId="7" applyFont="1" applyFill="1" applyBorder="1" applyAlignment="1">
      <alignment horizontal="center" vertical="top"/>
    </xf>
    <xf numFmtId="0" fontId="11" fillId="2" borderId="0" xfId="7" applyFont="1" applyFill="1" applyAlignment="1">
      <alignment horizontal="center"/>
    </xf>
    <xf numFmtId="0" fontId="1" fillId="2" borderId="0" xfId="7" applyFont="1" applyFill="1"/>
    <xf numFmtId="0" fontId="1" fillId="2" borderId="0" xfId="7" applyFont="1" applyFill="1" applyAlignment="1">
      <alignment horizontal="center"/>
    </xf>
    <xf numFmtId="0" fontId="1" fillId="0" borderId="0" xfId="7" applyFont="1" applyFill="1"/>
    <xf numFmtId="49" fontId="11" fillId="2" borderId="0" xfId="7" applyNumberFormat="1" applyFont="1" applyFill="1" applyAlignment="1">
      <alignment horizontal="center"/>
    </xf>
    <xf numFmtId="49" fontId="12" fillId="2" borderId="0" xfId="7" applyNumberFormat="1" applyFont="1" applyFill="1" applyAlignment="1">
      <alignment horizontal="center"/>
    </xf>
    <xf numFmtId="2" fontId="11" fillId="2" borderId="0" xfId="7" applyNumberFormat="1" applyFont="1" applyFill="1" applyAlignment="1">
      <alignment horizontal="center"/>
    </xf>
    <xf numFmtId="0" fontId="1" fillId="0" borderId="12" xfId="7" applyFont="1" applyFill="1" applyBorder="1" applyAlignment="1">
      <alignment horizontal="center" vertical="center"/>
    </xf>
    <xf numFmtId="0" fontId="1" fillId="0" borderId="13" xfId="7" applyFont="1" applyFill="1" applyBorder="1" applyAlignment="1">
      <alignment horizontal="center" vertical="center"/>
    </xf>
    <xf numFmtId="0" fontId="1" fillId="0" borderId="14" xfId="7" applyFont="1" applyFill="1" applyBorder="1" applyAlignment="1">
      <alignment horizontal="center" vertical="center" wrapText="1"/>
    </xf>
    <xf numFmtId="0" fontId="1" fillId="0" borderId="0" xfId="7" applyFont="1" applyFill="1" applyBorder="1" applyAlignment="1">
      <alignment vertical="center"/>
    </xf>
    <xf numFmtId="0" fontId="1" fillId="0" borderId="15" xfId="7" applyFont="1" applyFill="1" applyBorder="1" applyAlignment="1">
      <alignment vertical="center"/>
    </xf>
    <xf numFmtId="0" fontId="1" fillId="0" borderId="16" xfId="7" applyFont="1" applyFill="1" applyBorder="1" applyAlignment="1">
      <alignment vertical="center"/>
    </xf>
    <xf numFmtId="0" fontId="1" fillId="0" borderId="17" xfId="7" applyFont="1" applyFill="1" applyBorder="1" applyAlignment="1">
      <alignment vertical="center"/>
    </xf>
    <xf numFmtId="0" fontId="11" fillId="3" borderId="1" xfId="7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left" vertical="top" wrapText="1"/>
    </xf>
    <xf numFmtId="0" fontId="13" fillId="3" borderId="1" xfId="7" applyFont="1" applyFill="1" applyBorder="1" applyAlignment="1">
      <alignment horizontal="left" vertical="center" wrapText="1"/>
    </xf>
    <xf numFmtId="0" fontId="16" fillId="3" borderId="1" xfId="7" applyFont="1" applyFill="1" applyBorder="1" applyAlignment="1">
      <alignment horizontal="center" vertical="center" wrapText="1"/>
    </xf>
    <xf numFmtId="2" fontId="17" fillId="3" borderId="1" xfId="7" applyNumberFormat="1" applyFont="1" applyFill="1" applyBorder="1" applyAlignment="1">
      <alignment horizontal="center" vertical="center"/>
    </xf>
    <xf numFmtId="4" fontId="12" fillId="3" borderId="1" xfId="8" applyNumberFormat="1" applyFont="1" applyFill="1" applyBorder="1" applyAlignment="1">
      <alignment horizontal="center" vertical="center"/>
    </xf>
    <xf numFmtId="4" fontId="16" fillId="3" borderId="1" xfId="8" applyNumberFormat="1" applyFont="1" applyFill="1" applyBorder="1" applyAlignment="1">
      <alignment horizontal="center" vertical="center"/>
    </xf>
    <xf numFmtId="0" fontId="17" fillId="3" borderId="1" xfId="7" applyFont="1" applyFill="1" applyBorder="1" applyAlignment="1">
      <alignment horizontal="center" vertical="center" wrapText="1"/>
    </xf>
    <xf numFmtId="0" fontId="79" fillId="0" borderId="15" xfId="7" applyFont="1" applyFill="1" applyBorder="1" applyAlignment="1">
      <alignment vertical="center"/>
    </xf>
    <xf numFmtId="0" fontId="79" fillId="0" borderId="16" xfId="7" applyFont="1" applyFill="1" applyBorder="1" applyAlignment="1">
      <alignment vertical="center"/>
    </xf>
    <xf numFmtId="0" fontId="79" fillId="0" borderId="17" xfId="7" applyFont="1" applyFill="1" applyBorder="1" applyAlignment="1">
      <alignment vertical="center"/>
    </xf>
    <xf numFmtId="0" fontId="79" fillId="0" borderId="0" xfId="7" applyFont="1" applyFill="1" applyBorder="1" applyAlignment="1">
      <alignment vertical="center"/>
    </xf>
    <xf numFmtId="49" fontId="11" fillId="2" borderId="1" xfId="0" applyNumberFormat="1" applyFont="1" applyFill="1" applyBorder="1" applyAlignment="1">
      <alignment horizontal="left" vertical="top" wrapText="1"/>
    </xf>
    <xf numFmtId="3" fontId="28" fillId="2" borderId="1" xfId="7" applyNumberFormat="1" applyFont="1" applyFill="1" applyBorder="1" applyAlignment="1">
      <alignment horizontal="center" vertical="center"/>
    </xf>
    <xf numFmtId="14" fontId="11" fillId="2" borderId="1" xfId="7" applyNumberFormat="1" applyFont="1" applyFill="1" applyBorder="1" applyAlignment="1">
      <alignment horizontal="center" vertical="center"/>
    </xf>
    <xf numFmtId="0" fontId="79" fillId="2" borderId="15" xfId="7" applyFont="1" applyFill="1" applyBorder="1" applyAlignment="1">
      <alignment vertical="center"/>
    </xf>
    <xf numFmtId="0" fontId="79" fillId="2" borderId="16" xfId="7" applyFont="1" applyFill="1" applyBorder="1" applyAlignment="1">
      <alignment vertical="center"/>
    </xf>
    <xf numFmtId="0" fontId="79" fillId="2" borderId="17" xfId="7" applyFont="1" applyFill="1" applyBorder="1" applyAlignment="1">
      <alignment vertical="center"/>
    </xf>
    <xf numFmtId="0" fontId="79" fillId="2" borderId="0" xfId="7" applyFont="1" applyFill="1" applyBorder="1" applyAlignment="1">
      <alignment vertical="center"/>
    </xf>
    <xf numFmtId="49" fontId="3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right" vertical="top"/>
    </xf>
    <xf numFmtId="169" fontId="2" fillId="0" borderId="1" xfId="8" applyNumberFormat="1" applyFont="1" applyFill="1" applyBorder="1" applyAlignment="1">
      <alignment horizontal="center" vertical="center" wrapText="1"/>
    </xf>
    <xf numFmtId="4" fontId="28" fillId="2" borderId="1" xfId="7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right" vertical="top"/>
    </xf>
    <xf numFmtId="169" fontId="2" fillId="3" borderId="1" xfId="8" applyNumberFormat="1" applyFont="1" applyFill="1" applyBorder="1" applyAlignment="1">
      <alignment horizontal="center" vertical="center" wrapText="1"/>
    </xf>
    <xf numFmtId="4" fontId="28" fillId="3" borderId="1" xfId="7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top" wrapText="1"/>
    </xf>
    <xf numFmtId="0" fontId="11" fillId="2" borderId="0" xfId="7" applyFont="1" applyFill="1" applyAlignment="1">
      <alignment horizontal="center" vertical="top"/>
    </xf>
    <xf numFmtId="0" fontId="11" fillId="0" borderId="0" xfId="7" applyFont="1" applyFill="1" applyAlignment="1">
      <alignment horizontal="center" vertical="top"/>
    </xf>
    <xf numFmtId="49" fontId="11" fillId="0" borderId="0" xfId="7" applyNumberFormat="1" applyFont="1" applyFill="1" applyAlignment="1">
      <alignment horizontal="left" vertical="top"/>
    </xf>
    <xf numFmtId="0" fontId="11" fillId="0" borderId="0" xfId="7" applyFont="1" applyFill="1" applyBorder="1" applyAlignment="1">
      <alignment horizontal="right" vertical="top" wrapText="1"/>
    </xf>
    <xf numFmtId="0" fontId="80" fillId="0" borderId="0" xfId="7" applyFont="1" applyFill="1" applyBorder="1"/>
    <xf numFmtId="167" fontId="11" fillId="0" borderId="0" xfId="7" applyNumberFormat="1" applyFont="1" applyFill="1" applyBorder="1" applyAlignment="1">
      <alignment horizontal="right" vertical="top" wrapText="1"/>
    </xf>
    <xf numFmtId="2" fontId="9" fillId="2" borderId="0" xfId="7" applyNumberFormat="1" applyFont="1" applyFill="1" applyBorder="1" applyAlignment="1">
      <alignment horizontal="center" wrapText="1"/>
    </xf>
    <xf numFmtId="2" fontId="80" fillId="0" borderId="0" xfId="7" applyNumberFormat="1" applyFont="1" applyFill="1" applyBorder="1" applyAlignment="1">
      <alignment wrapText="1"/>
    </xf>
    <xf numFmtId="0" fontId="1" fillId="0" borderId="0" xfId="7" applyFont="1" applyFill="1" applyBorder="1"/>
    <xf numFmtId="0" fontId="80" fillId="0" borderId="0" xfId="7" applyFont="1" applyFill="1" applyAlignment="1">
      <alignment horizontal="center" vertical="center" wrapText="1"/>
    </xf>
    <xf numFmtId="0" fontId="80" fillId="0" borderId="0" xfId="7" applyFont="1" applyFill="1" applyBorder="1" applyAlignment="1"/>
    <xf numFmtId="0" fontId="11" fillId="0" borderId="0" xfId="7" applyFont="1" applyFill="1" applyBorder="1" applyAlignment="1">
      <alignment horizontal="right" vertical="top"/>
    </xf>
    <xf numFmtId="0" fontId="80" fillId="0" borderId="0" xfId="7" applyFont="1" applyFill="1" applyBorder="1" applyAlignment="1">
      <alignment vertical="top"/>
    </xf>
    <xf numFmtId="2" fontId="11" fillId="2" borderId="0" xfId="7" applyNumberFormat="1" applyFont="1" applyFill="1" applyBorder="1" applyAlignment="1">
      <alignment horizontal="center" wrapText="1"/>
    </xf>
    <xf numFmtId="0" fontId="80" fillId="0" borderId="0" xfId="7" applyFont="1" applyFill="1" applyBorder="1" applyAlignment="1">
      <alignment horizontal="left" vertical="center" wrapText="1"/>
    </xf>
    <xf numFmtId="0" fontId="80" fillId="0" borderId="0" xfId="7" applyFont="1" applyFill="1" applyBorder="1" applyAlignment="1">
      <alignment horizontal="center" vertical="top"/>
    </xf>
    <xf numFmtId="2" fontId="9" fillId="2" borderId="0" xfId="7" applyNumberFormat="1" applyFont="1" applyFill="1" applyBorder="1" applyAlignment="1">
      <alignment horizontal="center" vertical="center" wrapText="1"/>
    </xf>
    <xf numFmtId="2" fontId="80" fillId="0" borderId="0" xfId="7" applyNumberFormat="1" applyFont="1" applyFill="1" applyBorder="1" applyAlignment="1"/>
    <xf numFmtId="2" fontId="11" fillId="2" borderId="9" xfId="7" applyNumberFormat="1" applyFont="1" applyFill="1" applyBorder="1" applyAlignment="1">
      <alignment horizontal="left"/>
    </xf>
    <xf numFmtId="0" fontId="11" fillId="2" borderId="9" xfId="7" applyFont="1" applyFill="1" applyBorder="1" applyAlignment="1"/>
    <xf numFmtId="0" fontId="11" fillId="2" borderId="9" xfId="7" applyFont="1" applyFill="1" applyBorder="1" applyAlignment="1">
      <alignment horizontal="center" vertical="top" wrapText="1"/>
    </xf>
    <xf numFmtId="0" fontId="11" fillId="2" borderId="9" xfId="7" applyFont="1" applyFill="1" applyBorder="1" applyAlignment="1">
      <alignment horizontal="center" vertical="top"/>
    </xf>
    <xf numFmtId="2" fontId="11" fillId="2" borderId="0" xfId="7" applyNumberFormat="1" applyFont="1" applyFill="1" applyBorder="1" applyAlignment="1">
      <alignment horizontal="left"/>
    </xf>
    <xf numFmtId="0" fontId="11" fillId="2" borderId="9" xfId="7" applyFont="1" applyFill="1" applyBorder="1" applyAlignment="1">
      <alignment horizontal="left" vertical="top"/>
    </xf>
    <xf numFmtId="0" fontId="1" fillId="0" borderId="0" xfId="7" applyFont="1" applyFill="1" applyAlignment="1">
      <alignment horizontal="center"/>
    </xf>
    <xf numFmtId="0" fontId="0" fillId="0" borderId="0" xfId="0" applyBorder="1"/>
    <xf numFmtId="0" fontId="27" fillId="2" borderId="1" xfId="11" applyFont="1" applyFill="1" applyBorder="1" applyAlignment="1" applyProtection="1">
      <alignment horizontal="left" vertical="center" wrapText="1"/>
      <protection locked="0"/>
    </xf>
    <xf numFmtId="2" fontId="2" fillId="2" borderId="1" xfId="8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167" fontId="5" fillId="0" borderId="1" xfId="0" applyNumberFormat="1" applyFont="1" applyBorder="1" applyAlignment="1">
      <alignment horizontal="center" vertical="center" wrapText="1"/>
    </xf>
    <xf numFmtId="4" fontId="7" fillId="2" borderId="1" xfId="11" applyNumberFormat="1" applyFont="1" applyFill="1" applyBorder="1" applyAlignment="1" applyProtection="1">
      <alignment vertical="center"/>
      <protection locked="0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right" vertical="top" wrapText="1"/>
    </xf>
    <xf numFmtId="0" fontId="11" fillId="0" borderId="1" xfId="7" applyFont="1" applyFill="1" applyBorder="1" applyAlignment="1">
      <alignment horizontal="left" vertical="center" wrapText="1"/>
    </xf>
    <xf numFmtId="0" fontId="11" fillId="2" borderId="0" xfId="7" applyFont="1" applyFill="1" applyAlignment="1">
      <alignment horizontal="center"/>
    </xf>
    <xf numFmtId="3" fontId="12" fillId="2" borderId="1" xfId="8" applyNumberFormat="1" applyFont="1" applyFill="1" applyBorder="1" applyAlignment="1">
      <alignment horizontal="center" vertical="center"/>
    </xf>
    <xf numFmtId="0" fontId="29" fillId="0" borderId="0" xfId="0" applyFont="1"/>
    <xf numFmtId="0" fontId="28" fillId="0" borderId="0" xfId="0" applyFont="1"/>
    <xf numFmtId="0" fontId="11" fillId="0" borderId="0" xfId="0" applyFont="1" applyAlignment="1"/>
    <xf numFmtId="0" fontId="11" fillId="0" borderId="0" xfId="0" applyFont="1" applyAlignment="1">
      <alignment horizontal="right"/>
    </xf>
    <xf numFmtId="0" fontId="29" fillId="0" borderId="0" xfId="0" applyFont="1" applyAlignment="1">
      <alignment horizontal="center"/>
    </xf>
    <xf numFmtId="0" fontId="29" fillId="0" borderId="0" xfId="0" applyFont="1" applyBorder="1" applyAlignment="1"/>
    <xf numFmtId="0" fontId="11" fillId="0" borderId="0" xfId="0" applyFont="1" applyBorder="1"/>
    <xf numFmtId="0" fontId="77" fillId="0" borderId="0" xfId="0" applyFont="1" applyAlignment="1">
      <alignment horizontal="center" vertical="center"/>
    </xf>
    <xf numFmtId="0" fontId="77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/>
    </xf>
    <xf numFmtId="0" fontId="28" fillId="0" borderId="1" xfId="0" applyFont="1" applyBorder="1" applyAlignment="1">
      <alignment horizontal="center" vertical="center"/>
    </xf>
    <xf numFmtId="0" fontId="28" fillId="0" borderId="19" xfId="0" applyFont="1" applyBorder="1" applyAlignment="1">
      <alignment vertical="center"/>
    </xf>
    <xf numFmtId="0" fontId="28" fillId="0" borderId="18" xfId="0" applyFont="1" applyBorder="1" applyAlignment="1">
      <alignment vertical="center"/>
    </xf>
    <xf numFmtId="49" fontId="87" fillId="0" borderId="0" xfId="0" applyNumberFormat="1" applyFont="1" applyBorder="1" applyAlignment="1">
      <alignment horizontal="center"/>
    </xf>
    <xf numFmtId="0" fontId="28" fillId="2" borderId="1" xfId="0" applyFont="1" applyFill="1" applyBorder="1" applyAlignment="1">
      <alignment horizontal="left" vertical="center" wrapText="1"/>
    </xf>
    <xf numFmtId="0" fontId="83" fillId="0" borderId="0" xfId="0" applyFont="1" applyBorder="1" applyAlignment="1">
      <alignment horizontal="center" vertical="center"/>
    </xf>
    <xf numFmtId="0" fontId="29" fillId="0" borderId="4" xfId="0" applyFont="1" applyBorder="1" applyAlignment="1">
      <alignment horizontal="center" vertical="top"/>
    </xf>
    <xf numFmtId="0" fontId="29" fillId="0" borderId="2" xfId="0" applyFont="1" applyBorder="1" applyAlignment="1">
      <alignment horizontal="center" vertical="top"/>
    </xf>
    <xf numFmtId="0" fontId="12" fillId="0" borderId="0" xfId="0" applyFont="1" applyFill="1" applyAlignment="1">
      <alignment vertical="center"/>
    </xf>
    <xf numFmtId="0" fontId="29" fillId="0" borderId="0" xfId="0" applyFont="1" applyFill="1" applyBorder="1" applyAlignment="1"/>
    <xf numFmtId="0" fontId="1" fillId="0" borderId="0" xfId="0" applyFont="1" applyBorder="1" applyAlignment="1"/>
    <xf numFmtId="49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/>
    <xf numFmtId="0" fontId="11" fillId="0" borderId="0" xfId="0" applyFont="1" applyFill="1"/>
    <xf numFmtId="49" fontId="11" fillId="0" borderId="9" xfId="0" applyNumberFormat="1" applyFont="1" applyFill="1" applyBorder="1" applyAlignment="1"/>
    <xf numFmtId="0" fontId="1" fillId="0" borderId="9" xfId="0" applyFont="1" applyBorder="1" applyAlignment="1"/>
    <xf numFmtId="49" fontId="29" fillId="0" borderId="0" xfId="0" applyNumberFormat="1" applyFont="1" applyFill="1" applyBorder="1" applyAlignment="1">
      <alignment horizontal="center"/>
    </xf>
    <xf numFmtId="0" fontId="0" fillId="0" borderId="0" xfId="0" applyBorder="1" applyAlignment="1"/>
    <xf numFmtId="49" fontId="29" fillId="0" borderId="0" xfId="0" applyNumberFormat="1" applyFont="1" applyFill="1" applyBorder="1" applyAlignment="1">
      <alignment horizontal="left"/>
    </xf>
    <xf numFmtId="0" fontId="11" fillId="0" borderId="9" xfId="0" applyFont="1" applyBorder="1"/>
    <xf numFmtId="168" fontId="5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top"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>
      <alignment horizontal="center" vertical="top"/>
    </xf>
    <xf numFmtId="49" fontId="4" fillId="0" borderId="0" xfId="0" applyNumberFormat="1" applyFont="1" applyAlignment="1">
      <alignment horizontal="center" vertical="top"/>
    </xf>
    <xf numFmtId="49" fontId="4" fillId="0" borderId="0" xfId="0" applyNumberFormat="1" applyFont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vertical="top"/>
    </xf>
    <xf numFmtId="0" fontId="2" fillId="0" borderId="0" xfId="0" applyFont="1" applyBorder="1" applyAlignment="1">
      <alignment horizontal="right" vertical="top"/>
    </xf>
    <xf numFmtId="0" fontId="2" fillId="0" borderId="0" xfId="0" applyFont="1" applyAlignment="1">
      <alignment horizontal="center"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left" vertical="top"/>
    </xf>
    <xf numFmtId="49" fontId="2" fillId="0" borderId="5" xfId="0" applyNumberFormat="1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9" fillId="0" borderId="4" xfId="0" applyFont="1" applyBorder="1" applyAlignment="1">
      <alignment horizontal="center" vertical="top"/>
    </xf>
    <xf numFmtId="49" fontId="11" fillId="0" borderId="0" xfId="0" applyNumberFormat="1" applyFont="1" applyFill="1" applyBorder="1" applyAlignment="1">
      <alignment horizontal="center"/>
    </xf>
    <xf numFmtId="49" fontId="29" fillId="0" borderId="0" xfId="0" applyNumberFormat="1" applyFont="1" applyFill="1" applyBorder="1" applyAlignment="1">
      <alignment horizontal="center"/>
    </xf>
    <xf numFmtId="0" fontId="29" fillId="0" borderId="4" xfId="0" applyFont="1" applyBorder="1" applyAlignment="1">
      <alignment horizontal="center" vertical="top"/>
    </xf>
    <xf numFmtId="0" fontId="28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49" fontId="6" fillId="0" borderId="1" xfId="0" applyNumberFormat="1" applyFont="1" applyBorder="1" applyAlignment="1">
      <alignment horizontal="left" vertical="top" wrapText="1"/>
    </xf>
    <xf numFmtId="0" fontId="3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0" fontId="1" fillId="2" borderId="9" xfId="10" applyFill="1" applyBorder="1" applyAlignment="1">
      <alignment horizontal="center"/>
    </xf>
    <xf numFmtId="0" fontId="1" fillId="0" borderId="0" xfId="10" applyFill="1" applyAlignment="1"/>
    <xf numFmtId="0" fontId="1" fillId="0" borderId="1" xfId="10" applyFill="1" applyBorder="1" applyAlignment="1">
      <alignment horizontal="center" vertical="center" wrapText="1"/>
    </xf>
    <xf numFmtId="0" fontId="32" fillId="0" borderId="0" xfId="10" applyFont="1" applyFill="1" applyAlignment="1">
      <alignment horizontal="center"/>
    </xf>
    <xf numFmtId="0" fontId="32" fillId="0" borderId="9" xfId="10" applyFont="1" applyFill="1" applyBorder="1" applyAlignment="1">
      <alignment horizontal="center"/>
    </xf>
    <xf numFmtId="0" fontId="55" fillId="2" borderId="0" xfId="11" applyFont="1" applyFill="1" applyBorder="1" applyAlignment="1" applyProtection="1">
      <alignment horizontal="center"/>
      <protection locked="0"/>
    </xf>
    <xf numFmtId="0" fontId="58" fillId="2" borderId="0" xfId="11" applyFont="1" applyFill="1" applyAlignment="1" applyProtection="1">
      <alignment horizontal="center" vertical="justify"/>
      <protection locked="0"/>
    </xf>
    <xf numFmtId="0" fontId="11" fillId="2" borderId="1" xfId="0" applyFont="1" applyFill="1" applyBorder="1" applyAlignment="1">
      <alignment horizontal="center" vertical="center" wrapText="1"/>
    </xf>
    <xf numFmtId="0" fontId="0" fillId="0" borderId="0" xfId="0"/>
    <xf numFmtId="0" fontId="5" fillId="0" borderId="1" xfId="0" applyFont="1" applyBorder="1" applyAlignment="1">
      <alignment horizontal="left" vertical="top" wrapText="1"/>
    </xf>
    <xf numFmtId="49" fontId="6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right" vertical="top" wrapText="1"/>
    </xf>
    <xf numFmtId="0" fontId="6" fillId="0" borderId="1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2" fontId="11" fillId="2" borderId="1" xfId="7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top" wrapText="1"/>
    </xf>
    <xf numFmtId="0" fontId="11" fillId="2" borderId="1" xfId="7" applyFont="1" applyFill="1" applyBorder="1" applyAlignment="1">
      <alignment horizontal="left" vertical="center" wrapText="1"/>
    </xf>
    <xf numFmtId="4" fontId="11" fillId="2" borderId="1" xfId="7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8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2" fontId="11" fillId="3" borderId="1" xfId="7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top" wrapText="1"/>
    </xf>
    <xf numFmtId="2" fontId="16" fillId="3" borderId="1" xfId="7" applyNumberFormat="1" applyFont="1" applyFill="1" applyBorder="1" applyAlignment="1">
      <alignment horizontal="center" vertical="center" wrapText="1"/>
    </xf>
    <xf numFmtId="0" fontId="2" fillId="2" borderId="1" xfId="7" applyNumberFormat="1" applyFont="1" applyFill="1" applyBorder="1" applyAlignment="1">
      <alignment horizontal="center" vertical="center" wrapText="1"/>
    </xf>
    <xf numFmtId="49" fontId="2" fillId="2" borderId="1" xfId="7" applyNumberFormat="1" applyFont="1" applyFill="1" applyBorder="1" applyAlignment="1">
      <alignment horizontal="center" vertical="center" wrapText="1"/>
    </xf>
    <xf numFmtId="0" fontId="91" fillId="2" borderId="1" xfId="7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8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 vertical="top"/>
    </xf>
    <xf numFmtId="167" fontId="27" fillId="2" borderId="1" xfId="11" applyNumberFormat="1" applyFont="1" applyFill="1" applyBorder="1" applyAlignment="1" applyProtection="1">
      <alignment horizontal="center" vertical="center" wrapText="1"/>
      <protection locked="0"/>
    </xf>
    <xf numFmtId="49" fontId="5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right" vertical="top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7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11" fillId="0" borderId="0" xfId="25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0" borderId="0" xfId="25" applyFont="1" applyFill="1" applyBorder="1" applyAlignment="1">
      <alignment horizontal="right" vertical="center"/>
    </xf>
    <xf numFmtId="0" fontId="12" fillId="0" borderId="0" xfId="24" applyFont="1" applyFill="1" applyBorder="1" applyAlignment="1">
      <alignment vertical="center"/>
    </xf>
    <xf numFmtId="0" fontId="11" fillId="0" borderId="0" xfId="26" applyFont="1" applyFill="1" applyAlignment="1" applyProtection="1">
      <alignment horizontal="center" vertical="center"/>
      <protection locked="0"/>
    </xf>
    <xf numFmtId="0" fontId="11" fillId="0" borderId="0" xfId="26" applyFont="1" applyFill="1" applyAlignment="1" applyProtection="1">
      <alignment vertical="center"/>
      <protection locked="0"/>
    </xf>
    <xf numFmtId="0" fontId="11" fillId="0" borderId="0" xfId="26" applyFont="1" applyFill="1" applyAlignment="1" applyProtection="1">
      <alignment vertical="center"/>
    </xf>
    <xf numFmtId="0" fontId="11" fillId="0" borderId="0" xfId="26" applyFont="1" applyFill="1" applyAlignment="1" applyProtection="1">
      <alignment horizontal="center" vertical="center"/>
    </xf>
    <xf numFmtId="0" fontId="11" fillId="0" borderId="9" xfId="28" applyNumberFormat="1" applyFont="1" applyFill="1" applyBorder="1" applyAlignment="1" applyProtection="1">
      <alignment horizontal="center" vertical="center" wrapText="1"/>
    </xf>
    <xf numFmtId="0" fontId="11" fillId="0" borderId="0" xfId="28" applyNumberFormat="1" applyFont="1" applyFill="1" applyBorder="1" applyAlignment="1" applyProtection="1">
      <alignment horizontal="center" vertical="center" wrapText="1"/>
    </xf>
    <xf numFmtId="49" fontId="12" fillId="0" borderId="3" xfId="0" applyNumberFormat="1" applyFont="1" applyFill="1" applyBorder="1" applyAlignment="1">
      <alignment horizontal="center" vertical="center" wrapText="1"/>
    </xf>
    <xf numFmtId="49" fontId="12" fillId="0" borderId="5" xfId="0" applyNumberFormat="1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ill="1" applyBorder="1"/>
    <xf numFmtId="4" fontId="12" fillId="0" borderId="1" xfId="0" applyNumberFormat="1" applyFont="1" applyFill="1" applyBorder="1" applyAlignment="1">
      <alignment horizontal="center" vertical="center" wrapText="1"/>
    </xf>
    <xf numFmtId="0" fontId="12" fillId="0" borderId="1" xfId="27" applyFont="1" applyFill="1" applyBorder="1" applyAlignment="1" applyProtection="1">
      <alignment horizontal="center" vertical="center" wrapText="1"/>
    </xf>
    <xf numFmtId="0" fontId="11" fillId="0" borderId="1" xfId="26" applyFont="1" applyFill="1" applyBorder="1" applyAlignment="1" applyProtection="1">
      <alignment horizontal="center" vertical="center"/>
    </xf>
    <xf numFmtId="0" fontId="11" fillId="0" borderId="1" xfId="27" applyFont="1" applyFill="1" applyBorder="1" applyAlignment="1" applyProtection="1">
      <alignment vertical="center" wrapText="1"/>
    </xf>
    <xf numFmtId="4" fontId="11" fillId="0" borderId="1" xfId="26" applyNumberFormat="1" applyFont="1" applyFill="1" applyBorder="1" applyAlignment="1" applyProtection="1">
      <alignment horizontal="center" vertical="center"/>
    </xf>
    <xf numFmtId="4" fontId="11" fillId="0" borderId="1" xfId="26" applyNumberFormat="1" applyFont="1" applyFill="1" applyBorder="1" applyAlignment="1" applyProtection="1">
      <alignment horizontal="right" vertical="center"/>
    </xf>
    <xf numFmtId="0" fontId="29" fillId="0" borderId="1" xfId="27" applyFont="1" applyFill="1" applyBorder="1" applyAlignment="1" applyProtection="1">
      <alignment vertical="center" wrapText="1"/>
    </xf>
    <xf numFmtId="0" fontId="11" fillId="0" borderId="1" xfId="26" applyFont="1" applyFill="1" applyBorder="1" applyAlignment="1" applyProtection="1">
      <alignment horizontal="center" vertical="center" wrapText="1"/>
    </xf>
    <xf numFmtId="0" fontId="11" fillId="0" borderId="1" xfId="26" applyFont="1" applyFill="1" applyBorder="1" applyAlignment="1" applyProtection="1">
      <alignment horizontal="right" vertical="center" wrapText="1"/>
    </xf>
    <xf numFmtId="0" fontId="12" fillId="0" borderId="1" xfId="27" applyFont="1" applyFill="1" applyBorder="1" applyAlignment="1" applyProtection="1">
      <alignment vertical="center" wrapText="1"/>
    </xf>
    <xf numFmtId="4" fontId="12" fillId="0" borderId="1" xfId="26" applyNumberFormat="1" applyFont="1" applyFill="1" applyBorder="1" applyAlignment="1" applyProtection="1">
      <alignment horizontal="right" vertical="center"/>
    </xf>
    <xf numFmtId="0" fontId="11" fillId="0" borderId="0" xfId="26" applyFont="1" applyFill="1" applyBorder="1" applyAlignment="1" applyProtection="1">
      <alignment vertical="center"/>
    </xf>
    <xf numFmtId="0" fontId="11" fillId="0" borderId="0" xfId="27" applyFont="1" applyFill="1" applyBorder="1" applyAlignment="1" applyProtection="1">
      <alignment vertical="center" wrapText="1"/>
    </xf>
    <xf numFmtId="0" fontId="11" fillId="0" borderId="0" xfId="26" applyFont="1" applyFill="1" applyBorder="1" applyAlignment="1" applyProtection="1">
      <alignment horizontal="center" vertical="center"/>
    </xf>
    <xf numFmtId="0" fontId="11" fillId="0" borderId="0" xfId="26" applyFont="1" applyFill="1" applyBorder="1" applyAlignment="1" applyProtection="1">
      <alignment horizontal="right" vertical="center" wrapText="1"/>
    </xf>
    <xf numFmtId="0" fontId="11" fillId="0" borderId="0" xfId="26" applyFont="1" applyFill="1" applyBorder="1" applyAlignment="1" applyProtection="1">
      <alignment horizontal="center" vertical="center" wrapText="1"/>
    </xf>
    <xf numFmtId="4" fontId="11" fillId="0" borderId="0" xfId="26" applyNumberFormat="1" applyFont="1" applyFill="1" applyBorder="1" applyAlignment="1" applyProtection="1">
      <alignment horizontal="right" vertical="center"/>
    </xf>
    <xf numFmtId="0" fontId="88" fillId="0" borderId="0" xfId="7" applyFont="1" applyFill="1" applyAlignment="1">
      <alignment horizontal="left" vertical="center"/>
    </xf>
    <xf numFmtId="0" fontId="9" fillId="0" borderId="0" xfId="7" applyFont="1" applyFill="1"/>
    <xf numFmtId="0" fontId="9" fillId="0" borderId="0" xfId="29" applyFont="1" applyFill="1" applyBorder="1" applyAlignment="1">
      <alignment wrapText="1"/>
    </xf>
    <xf numFmtId="49" fontId="9" fillId="0" borderId="0" xfId="4" applyNumberFormat="1" applyFont="1" applyFill="1" applyAlignment="1">
      <alignment horizontal="right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/>
    <xf numFmtId="0" fontId="9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 horizontal="center" vertical="top"/>
    </xf>
    <xf numFmtId="0" fontId="93" fillId="0" borderId="0" xfId="7" applyFont="1" applyFill="1" applyBorder="1"/>
    <xf numFmtId="0" fontId="9" fillId="0" borderId="0" xfId="4" applyFont="1" applyFill="1" applyBorder="1" applyAlignment="1">
      <alignment horizontal="center" vertical="center"/>
    </xf>
    <xf numFmtId="0" fontId="9" fillId="0" borderId="0" xfId="4" applyFont="1" applyFill="1" applyBorder="1"/>
    <xf numFmtId="0" fontId="9" fillId="0" borderId="0" xfId="4" applyFont="1" applyFill="1" applyBorder="1" applyAlignment="1"/>
    <xf numFmtId="0" fontId="9" fillId="0" borderId="0" xfId="0" applyFont="1" applyFill="1" applyAlignment="1">
      <alignment vertical="top"/>
    </xf>
    <xf numFmtId="0" fontId="9" fillId="0" borderId="0" xfId="26" applyFont="1" applyFill="1" applyProtection="1">
      <protection locked="0"/>
    </xf>
    <xf numFmtId="0" fontId="9" fillId="0" borderId="0" xfId="0" applyFont="1"/>
    <xf numFmtId="49" fontId="9" fillId="0" borderId="0" xfId="0" applyNumberFormat="1" applyFont="1" applyAlignment="1">
      <alignment horizontal="center"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horizontal="right" vertical="top"/>
    </xf>
    <xf numFmtId="0" fontId="0" fillId="0" borderId="0" xfId="0" applyFill="1" applyBorder="1"/>
    <xf numFmtId="49" fontId="6" fillId="0" borderId="1" xfId="0" applyNumberFormat="1" applyFont="1" applyBorder="1" applyAlignment="1">
      <alignment horizontal="left" vertical="top" wrapText="1"/>
    </xf>
    <xf numFmtId="167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right" vertical="top"/>
    </xf>
    <xf numFmtId="2" fontId="34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81" fillId="2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right" vertical="top" wrapText="1"/>
    </xf>
    <xf numFmtId="1" fontId="94" fillId="0" borderId="1" xfId="0" applyNumberFormat="1" applyFont="1" applyBorder="1" applyAlignment="1">
      <alignment horizontal="right" vertical="top" wrapText="1"/>
    </xf>
    <xf numFmtId="3" fontId="28" fillId="2" borderId="1" xfId="0" applyNumberFormat="1" applyFont="1" applyFill="1" applyBorder="1"/>
    <xf numFmtId="0" fontId="28" fillId="2" borderId="1" xfId="0" applyFont="1" applyFill="1" applyBorder="1"/>
    <xf numFmtId="3" fontId="28" fillId="2" borderId="1" xfId="0" applyNumberFormat="1" applyFont="1" applyFill="1" applyBorder="1" applyAlignment="1">
      <alignment horizontal="right" vertical="top" wrapText="1"/>
    </xf>
    <xf numFmtId="0" fontId="28" fillId="2" borderId="1" xfId="0" applyFont="1" applyFill="1" applyBorder="1" applyAlignment="1">
      <alignment horizontal="right" vertical="top" wrapText="1"/>
    </xf>
    <xf numFmtId="0" fontId="82" fillId="2" borderId="3" xfId="0" applyFont="1" applyFill="1" applyBorder="1" applyAlignment="1">
      <alignment vertical="center"/>
    </xf>
    <xf numFmtId="0" fontId="82" fillId="2" borderId="4" xfId="0" applyFont="1" applyFill="1" applyBorder="1" applyAlignment="1">
      <alignment vertical="center"/>
    </xf>
    <xf numFmtId="3" fontId="82" fillId="2" borderId="1" xfId="0" applyNumberFormat="1" applyFont="1" applyFill="1" applyBorder="1" applyAlignment="1">
      <alignment horizontal="right" vertical="top" wrapText="1"/>
    </xf>
    <xf numFmtId="0" fontId="2" fillId="2" borderId="1" xfId="0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top"/>
    </xf>
    <xf numFmtId="0" fontId="11" fillId="2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right" vertical="top"/>
    </xf>
    <xf numFmtId="0" fontId="5" fillId="0" borderId="1" xfId="0" applyFont="1" applyBorder="1" applyAlignment="1">
      <alignment horizontal="right" vertical="top" wrapText="1"/>
    </xf>
    <xf numFmtId="0" fontId="11" fillId="2" borderId="1" xfId="0" applyFont="1" applyFill="1" applyBorder="1" applyAlignment="1">
      <alignment vertical="center" wrapText="1"/>
    </xf>
    <xf numFmtId="0" fontId="2" fillId="0" borderId="0" xfId="0" applyFont="1"/>
    <xf numFmtId="49" fontId="2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right" vertical="top"/>
    </xf>
    <xf numFmtId="0" fontId="5" fillId="0" borderId="1" xfId="0" applyFont="1" applyBorder="1" applyAlignment="1">
      <alignment horizontal="center" vertical="center" wrapText="1"/>
    </xf>
    <xf numFmtId="0" fontId="19" fillId="0" borderId="0" xfId="4" applyFont="1" applyAlignment="1">
      <alignment horizontal="left"/>
    </xf>
    <xf numFmtId="0" fontId="19" fillId="0" borderId="0" xfId="4" applyFont="1" applyAlignment="1">
      <alignment vertical="center"/>
    </xf>
    <xf numFmtId="0" fontId="24" fillId="2" borderId="0" xfId="5" applyFont="1" applyFill="1"/>
    <xf numFmtId="0" fontId="24" fillId="2" borderId="0" xfId="5" applyFont="1" applyFill="1" applyAlignment="1">
      <alignment horizontal="right"/>
    </xf>
    <xf numFmtId="0" fontId="7" fillId="2" borderId="0" xfId="4" applyFont="1" applyFill="1" applyAlignment="1">
      <alignment horizontal="left" vertical="center"/>
    </xf>
    <xf numFmtId="0" fontId="19" fillId="2" borderId="0" xfId="4" applyFont="1" applyFill="1" applyAlignment="1">
      <alignment horizontal="left"/>
    </xf>
    <xf numFmtId="0" fontId="34" fillId="2" borderId="8" xfId="4" applyFont="1" applyFill="1" applyBorder="1" applyAlignment="1">
      <alignment horizontal="left" vertical="center"/>
    </xf>
    <xf numFmtId="0" fontId="19" fillId="2" borderId="8" xfId="4" applyFont="1" applyFill="1" applyBorder="1" applyAlignment="1">
      <alignment horizontal="left" vertical="center"/>
    </xf>
    <xf numFmtId="0" fontId="19" fillId="2" borderId="0" xfId="4" applyFont="1" applyFill="1" applyBorder="1" applyAlignment="1">
      <alignment horizontal="center"/>
    </xf>
    <xf numFmtId="0" fontId="5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/>
    </xf>
    <xf numFmtId="49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right"/>
    </xf>
    <xf numFmtId="0" fontId="82" fillId="2" borderId="3" xfId="0" applyFont="1" applyFill="1" applyBorder="1" applyAlignment="1">
      <alignment horizontal="left" vertical="center"/>
    </xf>
    <xf numFmtId="0" fontId="82" fillId="2" borderId="4" xfId="0" applyFont="1" applyFill="1" applyBorder="1" applyAlignment="1">
      <alignment horizontal="left" vertical="center"/>
    </xf>
    <xf numFmtId="0" fontId="82" fillId="2" borderId="2" xfId="0" applyFont="1" applyFill="1" applyBorder="1" applyAlignment="1">
      <alignment horizontal="left" vertical="center"/>
    </xf>
    <xf numFmtId="0" fontId="82" fillId="2" borderId="3" xfId="2" applyFont="1" applyFill="1" applyBorder="1" applyAlignment="1">
      <alignment horizontal="left" vertical="center"/>
    </xf>
    <xf numFmtId="0" fontId="82" fillId="2" borderId="4" xfId="2" applyFont="1" applyFill="1" applyBorder="1" applyAlignment="1">
      <alignment horizontal="left" vertical="center"/>
    </xf>
    <xf numFmtId="0" fontId="82" fillId="2" borderId="2" xfId="2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/>
    </xf>
    <xf numFmtId="0" fontId="2" fillId="0" borderId="0" xfId="0" applyFont="1"/>
    <xf numFmtId="49" fontId="2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right" vertical="top"/>
    </xf>
    <xf numFmtId="0" fontId="0" fillId="0" borderId="0" xfId="0" applyFont="1" applyFill="1" applyBorder="1"/>
    <xf numFmtId="0" fontId="27" fillId="0" borderId="1" xfId="0" applyFont="1" applyFill="1" applyBorder="1" applyAlignment="1">
      <alignment horizontal="left" vertical="center" wrapText="1"/>
    </xf>
    <xf numFmtId="49" fontId="94" fillId="0" borderId="1" xfId="0" applyNumberFormat="1" applyFont="1" applyBorder="1" applyAlignment="1">
      <alignment horizontal="left" vertical="top" wrapText="1"/>
    </xf>
    <xf numFmtId="0" fontId="94" fillId="0" borderId="1" xfId="0" applyFont="1" applyBorder="1" applyAlignment="1">
      <alignment horizontal="left" vertical="top" wrapText="1"/>
    </xf>
    <xf numFmtId="0" fontId="94" fillId="0" borderId="1" xfId="0" applyFont="1" applyBorder="1" applyAlignment="1">
      <alignment horizontal="center" vertical="top" wrapText="1"/>
    </xf>
    <xf numFmtId="0" fontId="94" fillId="0" borderId="1" xfId="0" applyFont="1" applyBorder="1" applyAlignment="1">
      <alignment horizontal="right" vertical="top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right" vertical="top"/>
    </xf>
    <xf numFmtId="0" fontId="5" fillId="0" borderId="1" xfId="0" applyFont="1" applyBorder="1" applyAlignment="1">
      <alignment horizontal="righ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right" vertical="top"/>
    </xf>
    <xf numFmtId="0" fontId="5" fillId="0" borderId="1" xfId="0" applyFont="1" applyBorder="1" applyAlignment="1">
      <alignment horizontal="right" vertical="top" wrapText="1"/>
    </xf>
    <xf numFmtId="0" fontId="5" fillId="0" borderId="1" xfId="0" applyFont="1" applyBorder="1" applyAlignment="1">
      <alignment horizontal="right" vertical="top" wrapText="1"/>
    </xf>
    <xf numFmtId="0" fontId="6" fillId="0" borderId="1" xfId="0" applyFont="1" applyBorder="1" applyAlignment="1">
      <alignment horizontal="right" vertical="top" wrapText="1"/>
    </xf>
    <xf numFmtId="0" fontId="5" fillId="0" borderId="1" xfId="0" applyFont="1" applyBorder="1" applyAlignment="1">
      <alignment horizontal="right" vertical="top" wrapText="1"/>
    </xf>
    <xf numFmtId="0" fontId="6" fillId="0" borderId="1" xfId="0" applyFont="1" applyBorder="1" applyAlignment="1">
      <alignment horizontal="right" vertical="top" wrapText="1"/>
    </xf>
    <xf numFmtId="0" fontId="12" fillId="0" borderId="9" xfId="7" applyFont="1" applyFill="1" applyBorder="1" applyAlignment="1">
      <alignment horizontal="center" vertical="top" wrapText="1"/>
    </xf>
    <xf numFmtId="0" fontId="11" fillId="0" borderId="8" xfId="7" applyFont="1" applyFill="1" applyBorder="1" applyAlignment="1">
      <alignment horizontal="center" vertical="top"/>
    </xf>
    <xf numFmtId="0" fontId="11" fillId="2" borderId="0" xfId="7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2" borderId="8" xfId="7" applyFont="1" applyFill="1" applyBorder="1" applyAlignment="1">
      <alignment horizontal="center" vertical="top"/>
    </xf>
    <xf numFmtId="4" fontId="11" fillId="2" borderId="0" xfId="7" applyNumberFormat="1" applyFont="1" applyFill="1" applyAlignment="1">
      <alignment horizontal="right" vertical="top" wrapText="1"/>
    </xf>
    <xf numFmtId="0" fontId="12" fillId="2" borderId="0" xfId="4" applyFont="1" applyFill="1" applyBorder="1" applyAlignment="1">
      <alignment horizontal="left" wrapText="1"/>
    </xf>
    <xf numFmtId="0" fontId="12" fillId="2" borderId="9" xfId="7" applyFont="1" applyFill="1" applyBorder="1" applyAlignment="1">
      <alignment horizontal="center" wrapText="1"/>
    </xf>
    <xf numFmtId="0" fontId="12" fillId="2" borderId="0" xfId="7" applyFont="1" applyFill="1" applyAlignment="1">
      <alignment horizontal="center"/>
    </xf>
    <xf numFmtId="0" fontId="12" fillId="3" borderId="0" xfId="7" applyFont="1" applyFill="1" applyAlignment="1">
      <alignment horizontal="center"/>
    </xf>
    <xf numFmtId="0" fontId="11" fillId="2" borderId="0" xfId="7" applyFont="1" applyFill="1" applyAlignment="1">
      <alignment horizontal="center"/>
    </xf>
    <xf numFmtId="0" fontId="12" fillId="2" borderId="3" xfId="8" applyFont="1" applyFill="1" applyBorder="1" applyAlignment="1">
      <alignment horizontal="center" vertical="center"/>
    </xf>
    <xf numFmtId="0" fontId="12" fillId="2" borderId="4" xfId="8" applyFont="1" applyFill="1" applyBorder="1" applyAlignment="1">
      <alignment horizontal="center" vertical="center"/>
    </xf>
    <xf numFmtId="0" fontId="12" fillId="2" borderId="2" xfId="8" applyFont="1" applyFill="1" applyBorder="1" applyAlignment="1">
      <alignment horizontal="center" vertical="center"/>
    </xf>
    <xf numFmtId="0" fontId="19" fillId="2" borderId="8" xfId="4" applyFont="1" applyFill="1" applyBorder="1" applyAlignment="1">
      <alignment horizontal="left" vertical="center"/>
    </xf>
    <xf numFmtId="0" fontId="19" fillId="2" borderId="0" xfId="4" applyFont="1" applyFill="1" applyBorder="1" applyAlignment="1">
      <alignment horizontal="left" vertical="center"/>
    </xf>
    <xf numFmtId="0" fontId="19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top" wrapText="1"/>
    </xf>
    <xf numFmtId="0" fontId="0" fillId="2" borderId="1" xfId="0" applyFill="1" applyBorder="1" applyAlignment="1">
      <alignment vertical="top" wrapText="1"/>
    </xf>
    <xf numFmtId="0" fontId="6" fillId="2" borderId="1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center" vertical="center" textRotation="90" wrapText="1"/>
    </xf>
    <xf numFmtId="0" fontId="2" fillId="2" borderId="10" xfId="0" applyFont="1" applyFill="1" applyBorder="1" applyAlignment="1">
      <alignment horizontal="center" vertical="center" textRotation="90" wrapTex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3" fillId="2" borderId="0" xfId="5" applyFont="1" applyFill="1" applyAlignment="1">
      <alignment horizontal="left" vertical="center" wrapText="1"/>
    </xf>
    <xf numFmtId="49" fontId="2" fillId="2" borderId="3" xfId="0" applyNumberFormat="1" applyFont="1" applyFill="1" applyBorder="1" applyAlignment="1">
      <alignment horizontal="center" vertical="top"/>
    </xf>
    <xf numFmtId="49" fontId="2" fillId="2" borderId="4" xfId="0" applyNumberFormat="1" applyFont="1" applyFill="1" applyBorder="1" applyAlignment="1">
      <alignment horizontal="center" vertical="top"/>
    </xf>
    <xf numFmtId="49" fontId="2" fillId="2" borderId="2" xfId="0" applyNumberFormat="1" applyFont="1" applyFill="1" applyBorder="1" applyAlignment="1">
      <alignment horizontal="center" vertical="top"/>
    </xf>
    <xf numFmtId="0" fontId="2" fillId="2" borderId="0" xfId="5" applyFont="1" applyFill="1" applyAlignment="1">
      <alignment horizontal="left" vertical="top" wrapText="1"/>
    </xf>
    <xf numFmtId="0" fontId="3" fillId="2" borderId="0" xfId="5" applyFont="1" applyFill="1" applyAlignment="1">
      <alignment vertical="top" wrapText="1"/>
    </xf>
    <xf numFmtId="0" fontId="2" fillId="2" borderId="0" xfId="5" applyFont="1" applyFill="1" applyAlignment="1">
      <alignment vertical="top" wrapText="1"/>
    </xf>
    <xf numFmtId="49" fontId="2" fillId="2" borderId="1" xfId="0" applyNumberFormat="1" applyFont="1" applyFill="1" applyBorder="1" applyAlignment="1">
      <alignment horizontal="center" vertical="top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/>
    <xf numFmtId="49" fontId="2" fillId="2" borderId="2" xfId="0" applyNumberFormat="1" applyFont="1" applyFill="1" applyBorder="1" applyAlignment="1"/>
    <xf numFmtId="49" fontId="2" fillId="2" borderId="1" xfId="0" applyNumberFormat="1" applyFont="1" applyFill="1" applyBorder="1" applyAlignment="1">
      <alignment horizontal="center" wrapText="1"/>
    </xf>
    <xf numFmtId="49" fontId="2" fillId="2" borderId="1" xfId="0" applyNumberFormat="1" applyFont="1" applyFill="1" applyBorder="1" applyAlignment="1"/>
    <xf numFmtId="49" fontId="2" fillId="2" borderId="2" xfId="0" applyNumberFormat="1" applyFont="1" applyFill="1" applyBorder="1" applyAlignment="1">
      <alignment horizontal="center"/>
    </xf>
    <xf numFmtId="4" fontId="2" fillId="2" borderId="9" xfId="0" applyNumberFormat="1" applyFont="1" applyFill="1" applyBorder="1" applyAlignment="1">
      <alignment horizontal="right"/>
    </xf>
    <xf numFmtId="0" fontId="19" fillId="2" borderId="0" xfId="4" applyFont="1" applyFill="1" applyBorder="1" applyAlignment="1">
      <alignment horizontal="center"/>
    </xf>
    <xf numFmtId="0" fontId="7" fillId="2" borderId="1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49" fontId="19" fillId="2" borderId="5" xfId="0" applyNumberFormat="1" applyFont="1" applyFill="1" applyBorder="1" applyAlignment="1">
      <alignment horizontal="center" vertical="center" wrapText="1"/>
    </xf>
    <xf numFmtId="49" fontId="19" fillId="2" borderId="6" xfId="0" applyNumberFormat="1" applyFont="1" applyFill="1" applyBorder="1" applyAlignment="1">
      <alignment horizontal="center" vertical="center" wrapText="1"/>
    </xf>
    <xf numFmtId="49" fontId="19" fillId="2" borderId="10" xfId="0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7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49" fontId="19" fillId="0" borderId="5" xfId="0" applyNumberFormat="1" applyFont="1" applyBorder="1" applyAlignment="1">
      <alignment horizontal="center" vertical="center" wrapText="1"/>
    </xf>
    <xf numFmtId="49" fontId="19" fillId="0" borderId="6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4" fontId="2" fillId="0" borderId="9" xfId="0" applyNumberFormat="1" applyFont="1" applyBorder="1" applyAlignment="1">
      <alignment horizontal="right"/>
    </xf>
    <xf numFmtId="0" fontId="19" fillId="0" borderId="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2" fillId="2" borderId="1" xfId="0" applyFont="1" applyFill="1" applyBorder="1" applyAlignment="1">
      <alignment horizontal="left" vertical="center"/>
    </xf>
    <xf numFmtId="0" fontId="82" fillId="2" borderId="1" xfId="2" applyFont="1" applyFill="1" applyBorder="1" applyAlignment="1">
      <alignment horizontal="left" vertical="center"/>
    </xf>
    <xf numFmtId="0" fontId="82" fillId="2" borderId="3" xfId="2" applyFont="1" applyFill="1" applyBorder="1" applyAlignment="1">
      <alignment horizontal="left" vertical="center"/>
    </xf>
    <xf numFmtId="0" fontId="82" fillId="2" borderId="4" xfId="2" applyFont="1" applyFill="1" applyBorder="1" applyAlignment="1">
      <alignment horizontal="left" vertical="center"/>
    </xf>
    <xf numFmtId="0" fontId="82" fillId="2" borderId="2" xfId="2" applyFont="1" applyFill="1" applyBorder="1" applyAlignment="1">
      <alignment horizontal="left" vertical="center"/>
    </xf>
    <xf numFmtId="49" fontId="2" fillId="0" borderId="3" xfId="0" applyNumberFormat="1" applyFont="1" applyBorder="1" applyAlignment="1">
      <alignment horizontal="center" vertical="top"/>
    </xf>
    <xf numFmtId="49" fontId="2" fillId="0" borderId="4" xfId="0" applyNumberFormat="1" applyFont="1" applyBorder="1" applyAlignment="1">
      <alignment horizontal="center" vertical="top"/>
    </xf>
    <xf numFmtId="49" fontId="2" fillId="0" borderId="2" xfId="0" applyNumberFormat="1" applyFont="1" applyBorder="1" applyAlignment="1">
      <alignment horizontal="center" vertical="top"/>
    </xf>
    <xf numFmtId="49" fontId="2" fillId="0" borderId="0" xfId="0" applyNumberFormat="1" applyFont="1" applyAlignment="1">
      <alignment vertical="top" wrapText="1"/>
    </xf>
    <xf numFmtId="0" fontId="0" fillId="0" borderId="0" xfId="0" applyAlignment="1">
      <alignment vertical="top" wrapText="1"/>
    </xf>
    <xf numFmtId="49" fontId="2" fillId="0" borderId="1" xfId="0" applyNumberFormat="1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/>
    <xf numFmtId="49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/>
    </xf>
    <xf numFmtId="49" fontId="2" fillId="0" borderId="4" xfId="0" applyNumberFormat="1" applyFont="1" applyBorder="1" applyAlignment="1"/>
    <xf numFmtId="49" fontId="2" fillId="0" borderId="2" xfId="0" applyNumberFormat="1" applyFont="1" applyBorder="1" applyAlignment="1"/>
    <xf numFmtId="0" fontId="2" fillId="0" borderId="2" xfId="0" applyFont="1" applyBorder="1" applyAlignment="1"/>
    <xf numFmtId="49" fontId="2" fillId="0" borderId="5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textRotation="90" wrapText="1" readingOrder="1"/>
    </xf>
    <xf numFmtId="0" fontId="5" fillId="0" borderId="6" xfId="0" applyFont="1" applyBorder="1" applyAlignment="1">
      <alignment horizontal="center" vertical="center" textRotation="90" wrapText="1" readingOrder="1"/>
    </xf>
    <xf numFmtId="0" fontId="5" fillId="0" borderId="5" xfId="0" applyFont="1" applyBorder="1" applyAlignment="1">
      <alignment horizontal="center" vertical="center" textRotation="90" wrapText="1"/>
    </xf>
    <xf numFmtId="0" fontId="5" fillId="0" borderId="6" xfId="0" applyFont="1" applyBorder="1" applyAlignment="1">
      <alignment horizontal="center" vertical="center" textRotation="90" wrapText="1"/>
    </xf>
    <xf numFmtId="0" fontId="2" fillId="0" borderId="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top" wrapText="1"/>
    </xf>
    <xf numFmtId="0" fontId="82" fillId="2" borderId="3" xfId="0" applyFont="1" applyFill="1" applyBorder="1" applyAlignment="1">
      <alignment horizontal="left" vertical="center"/>
    </xf>
    <xf numFmtId="0" fontId="82" fillId="2" borderId="4" xfId="0" applyFont="1" applyFill="1" applyBorder="1" applyAlignment="1">
      <alignment horizontal="left" vertical="center"/>
    </xf>
    <xf numFmtId="0" fontId="82" fillId="2" borderId="2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top"/>
    </xf>
    <xf numFmtId="0" fontId="0" fillId="0" borderId="1" xfId="0" applyBorder="1" applyAlignment="1">
      <alignment vertical="top"/>
    </xf>
    <xf numFmtId="0" fontId="82" fillId="2" borderId="3" xfId="0" applyFont="1" applyFill="1" applyBorder="1" applyAlignment="1">
      <alignment horizontal="center" vertical="center" wrapText="1"/>
    </xf>
    <xf numFmtId="0" fontId="82" fillId="2" borderId="4" xfId="0" applyFont="1" applyFill="1" applyBorder="1" applyAlignment="1">
      <alignment horizontal="center" vertical="center" wrapText="1"/>
    </xf>
    <xf numFmtId="0" fontId="82" fillId="2" borderId="2" xfId="0" applyFont="1" applyFill="1" applyBorder="1" applyAlignment="1">
      <alignment horizontal="center" vertical="center" wrapText="1"/>
    </xf>
    <xf numFmtId="0" fontId="82" fillId="2" borderId="3" xfId="0" applyFont="1" applyFill="1" applyBorder="1" applyAlignment="1">
      <alignment horizontal="center" vertical="center"/>
    </xf>
    <xf numFmtId="0" fontId="82" fillId="2" borderId="4" xfId="0" applyFont="1" applyFill="1" applyBorder="1" applyAlignment="1">
      <alignment horizontal="center" vertical="center"/>
    </xf>
    <xf numFmtId="0" fontId="8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4" fontId="90" fillId="2" borderId="3" xfId="3" applyNumberFormat="1" applyFont="1" applyFill="1" applyBorder="1" applyAlignment="1">
      <alignment horizontal="center" vertical="center"/>
    </xf>
    <xf numFmtId="4" fontId="90" fillId="2" borderId="4" xfId="3" applyNumberFormat="1" applyFont="1" applyFill="1" applyBorder="1" applyAlignment="1">
      <alignment horizontal="center" vertical="center"/>
    </xf>
    <xf numFmtId="4" fontId="90" fillId="2" borderId="2" xfId="3" applyNumberFormat="1" applyFont="1" applyFill="1" applyBorder="1" applyAlignment="1">
      <alignment horizontal="center" vertical="center"/>
    </xf>
    <xf numFmtId="4" fontId="12" fillId="2" borderId="3" xfId="3" applyNumberFormat="1" applyFont="1" applyFill="1" applyBorder="1" applyAlignment="1">
      <alignment horizontal="center" vertical="center"/>
    </xf>
    <xf numFmtId="4" fontId="12" fillId="2" borderId="4" xfId="3" applyNumberFormat="1" applyFont="1" applyFill="1" applyBorder="1" applyAlignment="1">
      <alignment horizontal="center" vertical="center"/>
    </xf>
    <xf numFmtId="4" fontId="12" fillId="2" borderId="2" xfId="3" applyNumberFormat="1" applyFont="1" applyFill="1" applyBorder="1" applyAlignment="1">
      <alignment horizontal="center" vertical="center"/>
    </xf>
    <xf numFmtId="4" fontId="90" fillId="2" borderId="3" xfId="3" applyNumberFormat="1" applyFont="1" applyFill="1" applyBorder="1" applyAlignment="1">
      <alignment horizontal="center" vertical="center" wrapText="1"/>
    </xf>
    <xf numFmtId="4" fontId="90" fillId="2" borderId="4" xfId="3" applyNumberFormat="1" applyFont="1" applyFill="1" applyBorder="1" applyAlignment="1">
      <alignment horizontal="center" vertical="center" wrapText="1"/>
    </xf>
    <xf numFmtId="4" fontId="90" fillId="2" borderId="2" xfId="3" applyNumberFormat="1" applyFont="1" applyFill="1" applyBorder="1" applyAlignment="1">
      <alignment horizontal="center" vertical="center" wrapText="1"/>
    </xf>
    <xf numFmtId="2" fontId="12" fillId="2" borderId="3" xfId="0" applyNumberFormat="1" applyFont="1" applyFill="1" applyBorder="1" applyAlignment="1">
      <alignment horizontal="center" vertical="center" wrapText="1"/>
    </xf>
    <xf numFmtId="2" fontId="12" fillId="2" borderId="4" xfId="0" applyNumberFormat="1" applyFont="1" applyFill="1" applyBorder="1" applyAlignment="1">
      <alignment horizontal="center" vertical="center" wrapText="1"/>
    </xf>
    <xf numFmtId="2" fontId="12" fillId="2" borderId="2" xfId="0" applyNumberFormat="1" applyFont="1" applyFill="1" applyBorder="1" applyAlignment="1">
      <alignment horizontal="center" vertical="center" wrapText="1"/>
    </xf>
    <xf numFmtId="0" fontId="29" fillId="0" borderId="8" xfId="0" applyFont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0" fontId="11" fillId="0" borderId="9" xfId="0" applyFont="1" applyBorder="1" applyAlignment="1"/>
    <xf numFmtId="49" fontId="11" fillId="0" borderId="9" xfId="0" applyNumberFormat="1" applyFont="1" applyFill="1" applyBorder="1" applyAlignment="1">
      <alignment horizontal="left" wrapText="1"/>
    </xf>
    <xf numFmtId="49" fontId="11" fillId="0" borderId="9" xfId="0" applyNumberFormat="1" applyFont="1" applyFill="1" applyBorder="1" applyAlignment="1">
      <alignment horizontal="center"/>
    </xf>
    <xf numFmtId="0" fontId="90" fillId="0" borderId="1" xfId="0" applyFont="1" applyFill="1" applyBorder="1" applyAlignment="1">
      <alignment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44" fillId="0" borderId="1" xfId="0" applyFont="1" applyBorder="1" applyAlignment="1">
      <alignment vertical="center"/>
    </xf>
    <xf numFmtId="0" fontId="82" fillId="0" borderId="3" xfId="0" applyFont="1" applyBorder="1" applyAlignment="1">
      <alignment horizontal="center" vertical="center" wrapText="1"/>
    </xf>
    <xf numFmtId="0" fontId="44" fillId="0" borderId="4" xfId="0" applyFont="1" applyBorder="1" applyAlignment="1">
      <alignment horizontal="center" vertical="center" wrapText="1"/>
    </xf>
    <xf numFmtId="0" fontId="44" fillId="0" borderId="2" xfId="0" applyFont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2" fontId="44" fillId="0" borderId="1" xfId="0" applyNumberFormat="1" applyFont="1" applyBorder="1" applyAlignment="1">
      <alignment horizontal="center" vertical="center" wrapText="1"/>
    </xf>
    <xf numFmtId="0" fontId="82" fillId="0" borderId="1" xfId="0" applyFont="1" applyBorder="1" applyAlignment="1">
      <alignment horizontal="center" vertical="center" wrapText="1"/>
    </xf>
    <xf numFmtId="0" fontId="82" fillId="0" borderId="1" xfId="0" applyFont="1" applyBorder="1" applyAlignment="1">
      <alignment horizontal="center" vertical="center"/>
    </xf>
    <xf numFmtId="0" fontId="11" fillId="0" borderId="9" xfId="0" applyFont="1" applyFill="1" applyBorder="1" applyAlignment="1">
      <alignment horizontal="center"/>
    </xf>
    <xf numFmtId="49" fontId="29" fillId="0" borderId="8" xfId="0" applyNumberFormat="1" applyFont="1" applyFill="1" applyBorder="1" applyAlignment="1">
      <alignment horizontal="center"/>
    </xf>
    <xf numFmtId="49" fontId="29" fillId="0" borderId="0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4" fontId="90" fillId="0" borderId="1" xfId="3" applyNumberFormat="1" applyFont="1" applyFill="1" applyBorder="1" applyAlignment="1">
      <alignment horizontal="center" vertical="center"/>
    </xf>
    <xf numFmtId="4" fontId="77" fillId="0" borderId="1" xfId="3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 wrapText="1"/>
    </xf>
    <xf numFmtId="49" fontId="88" fillId="0" borderId="8" xfId="0" applyNumberFormat="1" applyFont="1" applyFill="1" applyBorder="1" applyAlignment="1">
      <alignment horizontal="left"/>
    </xf>
    <xf numFmtId="0" fontId="29" fillId="0" borderId="3" xfId="0" applyFont="1" applyBorder="1" applyAlignment="1">
      <alignment horizontal="center" vertical="top"/>
    </xf>
    <xf numFmtId="0" fontId="29" fillId="0" borderId="4" xfId="0" applyFont="1" applyBorder="1" applyAlignment="1">
      <alignment horizontal="center" vertical="top"/>
    </xf>
    <xf numFmtId="49" fontId="12" fillId="2" borderId="3" xfId="0" applyNumberFormat="1" applyFont="1" applyFill="1" applyBorder="1" applyAlignment="1">
      <alignment horizontal="center" vertical="center" wrapText="1"/>
    </xf>
    <xf numFmtId="49" fontId="12" fillId="2" borderId="4" xfId="0" applyNumberFormat="1" applyFont="1" applyFill="1" applyBorder="1" applyAlignment="1">
      <alignment horizontal="center" vertical="center" wrapText="1"/>
    </xf>
    <xf numFmtId="49" fontId="12" fillId="2" borderId="2" xfId="0" applyNumberFormat="1" applyFont="1" applyFill="1" applyBorder="1" applyAlignment="1">
      <alignment horizontal="center" vertical="center" wrapText="1"/>
    </xf>
    <xf numFmtId="49" fontId="82" fillId="2" borderId="3" xfId="0" applyNumberFormat="1" applyFont="1" applyFill="1" applyBorder="1" applyAlignment="1">
      <alignment horizontal="center" vertical="center" wrapText="1"/>
    </xf>
    <xf numFmtId="49" fontId="82" fillId="2" borderId="4" xfId="0" applyNumberFormat="1" applyFont="1" applyFill="1" applyBorder="1" applyAlignment="1">
      <alignment horizontal="center" vertical="center" wrapText="1"/>
    </xf>
    <xf numFmtId="49" fontId="82" fillId="2" borderId="2" xfId="0" applyNumberFormat="1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top"/>
    </xf>
    <xf numFmtId="0" fontId="29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28" fillId="0" borderId="4" xfId="0" applyFont="1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2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8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1" fillId="0" borderId="1" xfId="0" applyFont="1" applyBorder="1" applyAlignment="1">
      <alignment horizontal="center" vertical="center" wrapText="1"/>
    </xf>
    <xf numFmtId="170" fontId="11" fillId="2" borderId="1" xfId="0" applyNumberFormat="1" applyFont="1" applyFill="1" applyBorder="1" applyAlignment="1">
      <alignment horizontal="center"/>
    </xf>
    <xf numFmtId="0" fontId="88" fillId="2" borderId="0" xfId="0" applyFont="1" applyFill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/>
    </xf>
    <xf numFmtId="0" fontId="83" fillId="0" borderId="8" xfId="0" applyFont="1" applyBorder="1" applyAlignment="1">
      <alignment horizontal="center" vertical="center"/>
    </xf>
    <xf numFmtId="49" fontId="11" fillId="2" borderId="7" xfId="0" applyNumberFormat="1" applyFont="1" applyFill="1" applyBorder="1" applyAlignment="1">
      <alignment horizontal="center"/>
    </xf>
    <xf numFmtId="49" fontId="11" fillId="2" borderId="8" xfId="0" applyNumberFormat="1" applyFont="1" applyFill="1" applyBorder="1" applyAlignment="1">
      <alignment horizontal="center"/>
    </xf>
    <xf numFmtId="49" fontId="11" fillId="2" borderId="11" xfId="0" applyNumberFormat="1" applyFont="1" applyFill="1" applyBorder="1" applyAlignment="1">
      <alignment horizontal="center"/>
    </xf>
    <xf numFmtId="49" fontId="11" fillId="2" borderId="24" xfId="0" applyNumberFormat="1" applyFont="1" applyFill="1" applyBorder="1" applyAlignment="1">
      <alignment horizontal="center"/>
    </xf>
    <xf numFmtId="49" fontId="11" fillId="2" borderId="9" xfId="0" applyNumberFormat="1" applyFont="1" applyFill="1" applyBorder="1" applyAlignment="1">
      <alignment horizontal="center"/>
    </xf>
    <xf numFmtId="49" fontId="11" fillId="2" borderId="23" xfId="0" applyNumberFormat="1" applyFont="1" applyFill="1" applyBorder="1" applyAlignment="1">
      <alignment horizontal="center"/>
    </xf>
    <xf numFmtId="0" fontId="12" fillId="2" borderId="9" xfId="0" applyFont="1" applyFill="1" applyBorder="1" applyAlignment="1">
      <alignment horizont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 wrapText="1"/>
    </xf>
    <xf numFmtId="0" fontId="28" fillId="0" borderId="8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28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/>
    </xf>
    <xf numFmtId="0" fontId="29" fillId="0" borderId="9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/>
    </xf>
    <xf numFmtId="49" fontId="84" fillId="0" borderId="1" xfId="0" applyNumberFormat="1" applyFont="1" applyFill="1" applyBorder="1" applyAlignment="1">
      <alignment horizontal="center"/>
    </xf>
    <xf numFmtId="0" fontId="85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 wrapText="1"/>
    </xf>
    <xf numFmtId="0" fontId="28" fillId="0" borderId="1" xfId="0" applyFont="1" applyBorder="1" applyAlignment="1">
      <alignment horizontal="center"/>
    </xf>
    <xf numFmtId="0" fontId="72" fillId="0" borderId="1" xfId="0" applyFont="1" applyBorder="1" applyAlignment="1">
      <alignment horizontal="center"/>
    </xf>
    <xf numFmtId="0" fontId="72" fillId="0" borderId="1" xfId="0" applyFont="1" applyBorder="1" applyAlignment="1"/>
    <xf numFmtId="0" fontId="28" fillId="0" borderId="3" xfId="0" applyFont="1" applyBorder="1" applyAlignment="1">
      <alignment horizontal="center" vertical="center"/>
    </xf>
    <xf numFmtId="0" fontId="72" fillId="0" borderId="4" xfId="0" applyFont="1" applyBorder="1"/>
    <xf numFmtId="0" fontId="72" fillId="0" borderId="2" xfId="0" applyFont="1" applyBorder="1"/>
    <xf numFmtId="49" fontId="87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70" fontId="88" fillId="2" borderId="1" xfId="0" applyNumberFormat="1" applyFont="1" applyFill="1" applyBorder="1" applyAlignment="1">
      <alignment horizontal="center"/>
    </xf>
    <xf numFmtId="170" fontId="89" fillId="2" borderId="1" xfId="0" applyNumberFormat="1" applyFont="1" applyFill="1" applyBorder="1" applyAlignment="1"/>
    <xf numFmtId="0" fontId="83" fillId="0" borderId="0" xfId="0" applyFont="1" applyAlignment="1">
      <alignment horizontal="center" vertical="center"/>
    </xf>
    <xf numFmtId="0" fontId="11" fillId="0" borderId="7" xfId="0" applyFont="1" applyBorder="1" applyAlignment="1">
      <alignment horizontal="right"/>
    </xf>
    <xf numFmtId="0" fontId="11" fillId="0" borderId="8" xfId="0" applyFont="1" applyBorder="1" applyAlignment="1">
      <alignment horizontal="right"/>
    </xf>
    <xf numFmtId="0" fontId="0" fillId="0" borderId="11" xfId="0" applyBorder="1" applyAlignment="1"/>
    <xf numFmtId="0" fontId="11" fillId="0" borderId="24" xfId="0" applyFont="1" applyBorder="1" applyAlignment="1">
      <alignment horizontal="right"/>
    </xf>
    <xf numFmtId="0" fontId="11" fillId="0" borderId="9" xfId="0" applyFont="1" applyBorder="1" applyAlignment="1">
      <alignment horizontal="right"/>
    </xf>
    <xf numFmtId="0" fontId="0" fillId="0" borderId="23" xfId="0" applyBorder="1" applyAlignment="1"/>
    <xf numFmtId="49" fontId="11" fillId="0" borderId="1" xfId="0" applyNumberFormat="1" applyFont="1" applyFill="1" applyBorder="1" applyAlignment="1">
      <alignment horizontal="center" wrapText="1"/>
    </xf>
    <xf numFmtId="0" fontId="11" fillId="0" borderId="23" xfId="0" applyFont="1" applyBorder="1" applyAlignment="1">
      <alignment horizontal="center"/>
    </xf>
    <xf numFmtId="0" fontId="83" fillId="0" borderId="8" xfId="0" applyFont="1" applyBorder="1" applyAlignment="1">
      <alignment horizontal="center" vertical="top"/>
    </xf>
    <xf numFmtId="0" fontId="83" fillId="0" borderId="11" xfId="0" applyFont="1" applyBorder="1" applyAlignment="1">
      <alignment horizontal="center" vertical="top"/>
    </xf>
    <xf numFmtId="0" fontId="11" fillId="0" borderId="3" xfId="0" applyFont="1" applyBorder="1" applyAlignment="1">
      <alignment horizontal="right"/>
    </xf>
    <xf numFmtId="0" fontId="11" fillId="0" borderId="4" xfId="0" applyFont="1" applyBorder="1" applyAlignment="1">
      <alignment horizontal="right"/>
    </xf>
    <xf numFmtId="0" fontId="0" fillId="0" borderId="2" xfId="0" applyBorder="1" applyAlignment="1"/>
    <xf numFmtId="170" fontId="11" fillId="0" borderId="1" xfId="0" applyNumberFormat="1" applyFont="1" applyFill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2" fillId="0" borderId="10" xfId="0" applyFont="1" applyBorder="1" applyAlignment="1">
      <alignment horizontal="center" vertical="center"/>
    </xf>
    <xf numFmtId="49" fontId="11" fillId="0" borderId="9" xfId="0" applyNumberFormat="1" applyFont="1" applyBorder="1" applyAlignment="1">
      <alignment horizontal="center"/>
    </xf>
    <xf numFmtId="49" fontId="0" fillId="0" borderId="9" xfId="0" applyNumberFormat="1" applyFont="1" applyBorder="1" applyAlignment="1">
      <alignment horizontal="right"/>
    </xf>
    <xf numFmtId="49" fontId="11" fillId="0" borderId="9" xfId="0" applyNumberFormat="1" applyFont="1" applyBorder="1" applyAlignment="1">
      <alignment horizontal="center" wrapText="1"/>
    </xf>
    <xf numFmtId="0" fontId="33" fillId="2" borderId="0" xfId="0" applyFont="1" applyFill="1" applyAlignment="1">
      <alignment horizontal="center"/>
    </xf>
    <xf numFmtId="0" fontId="36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right"/>
    </xf>
    <xf numFmtId="0" fontId="37" fillId="2" borderId="0" xfId="0" applyFont="1" applyFill="1" applyBorder="1" applyAlignment="1">
      <alignment horizontal="left" vertical="top" wrapText="1"/>
    </xf>
    <xf numFmtId="0" fontId="37" fillId="2" borderId="0" xfId="0" applyFont="1" applyFill="1" applyBorder="1" applyAlignment="1">
      <alignment horizontal="left"/>
    </xf>
    <xf numFmtId="0" fontId="39" fillId="2" borderId="0" xfId="0" applyFont="1" applyFill="1" applyAlignment="1">
      <alignment horizontal="left" wrapText="1"/>
    </xf>
    <xf numFmtId="0" fontId="40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50" fillId="0" borderId="1" xfId="10" applyFont="1" applyFill="1" applyBorder="1" applyAlignment="1">
      <alignment horizontal="left" vertical="center"/>
    </xf>
    <xf numFmtId="0" fontId="1" fillId="2" borderId="9" xfId="10" applyFont="1" applyFill="1" applyBorder="1" applyAlignment="1">
      <alignment horizontal="center"/>
    </xf>
    <xf numFmtId="0" fontId="1" fillId="2" borderId="9" xfId="10" applyFill="1" applyBorder="1" applyAlignment="1">
      <alignment horizontal="center"/>
    </xf>
    <xf numFmtId="0" fontId="43" fillId="0" borderId="8" xfId="10" applyFont="1" applyFill="1" applyBorder="1" applyAlignment="1">
      <alignment horizontal="center"/>
    </xf>
    <xf numFmtId="0" fontId="0" fillId="0" borderId="9" xfId="10" applyFont="1" applyFill="1" applyBorder="1" applyAlignment="1">
      <alignment horizontal="center"/>
    </xf>
    <xf numFmtId="0" fontId="1" fillId="0" borderId="9" xfId="10" applyFont="1" applyFill="1" applyBorder="1" applyAlignment="1">
      <alignment horizontal="center"/>
    </xf>
    <xf numFmtId="17" fontId="1" fillId="2" borderId="3" xfId="10" applyNumberFormat="1" applyFont="1" applyFill="1" applyBorder="1" applyAlignment="1">
      <alignment horizontal="center" vertical="center" wrapText="1"/>
    </xf>
    <xf numFmtId="0" fontId="1" fillId="2" borderId="4" xfId="10" applyFont="1" applyFill="1" applyBorder="1" applyAlignment="1">
      <alignment horizontal="center" vertical="center" wrapText="1"/>
    </xf>
    <xf numFmtId="0" fontId="1" fillId="2" borderId="2" xfId="10" applyFont="1" applyFill="1" applyBorder="1" applyAlignment="1">
      <alignment horizontal="center" vertical="center" wrapText="1"/>
    </xf>
    <xf numFmtId="0" fontId="1" fillId="0" borderId="0" xfId="10" applyFill="1" applyAlignment="1">
      <alignment horizontal="right"/>
    </xf>
    <xf numFmtId="0" fontId="1" fillId="0" borderId="0" xfId="10" applyFill="1" applyAlignment="1">
      <alignment horizontal="left" vertical="center"/>
    </xf>
    <xf numFmtId="0" fontId="46" fillId="0" borderId="0" xfId="10" applyFont="1" applyFill="1" applyAlignment="1">
      <alignment horizontal="left" vertical="center" wrapText="1"/>
    </xf>
    <xf numFmtId="0" fontId="1" fillId="0" borderId="0" xfId="10" applyFill="1" applyAlignment="1"/>
    <xf numFmtId="0" fontId="49" fillId="0" borderId="1" xfId="10" applyFont="1" applyFill="1" applyBorder="1" applyAlignment="1">
      <alignment horizontal="center"/>
    </xf>
    <xf numFmtId="0" fontId="1" fillId="0" borderId="1" xfId="10" applyFill="1" applyBorder="1" applyAlignment="1">
      <alignment horizontal="center" vertical="center" wrapText="1"/>
    </xf>
    <xf numFmtId="0" fontId="1" fillId="0" borderId="1" xfId="10" applyFill="1" applyBorder="1" applyAlignment="1">
      <alignment horizontal="center" vertical="center"/>
    </xf>
    <xf numFmtId="0" fontId="32" fillId="0" borderId="0" xfId="10" applyFont="1" applyFill="1" applyBorder="1" applyAlignment="1">
      <alignment horizontal="center" vertical="top" wrapText="1"/>
    </xf>
    <xf numFmtId="0" fontId="32" fillId="0" borderId="0" xfId="10" applyFont="1" applyFill="1" applyAlignment="1">
      <alignment horizontal="center"/>
    </xf>
    <xf numFmtId="2" fontId="78" fillId="0" borderId="9" xfId="10" applyNumberFormat="1" applyFont="1" applyFill="1" applyBorder="1" applyAlignment="1">
      <alignment horizontal="center"/>
    </xf>
    <xf numFmtId="0" fontId="32" fillId="0" borderId="9" xfId="10" applyFont="1" applyFill="1" applyBorder="1" applyAlignment="1">
      <alignment horizontal="center"/>
    </xf>
    <xf numFmtId="0" fontId="32" fillId="0" borderId="9" xfId="10" applyFont="1" applyFill="1" applyBorder="1" applyAlignment="1">
      <alignment horizontal="left" vertical="top" wrapText="1"/>
    </xf>
    <xf numFmtId="0" fontId="61" fillId="2" borderId="1" xfId="11" applyFont="1" applyFill="1" applyBorder="1" applyAlignment="1" applyProtection="1">
      <alignment horizontal="center" vertical="center" wrapText="1"/>
      <protection locked="0"/>
    </xf>
    <xf numFmtId="0" fontId="32" fillId="0" borderId="9" xfId="10" applyFont="1" applyFill="1" applyBorder="1" applyAlignment="1">
      <alignment horizontal="left" vertical="center" wrapText="1"/>
    </xf>
    <xf numFmtId="2" fontId="32" fillId="0" borderId="9" xfId="10" applyNumberFormat="1" applyFont="1" applyFill="1" applyBorder="1" applyAlignment="1">
      <alignment horizontal="center"/>
    </xf>
    <xf numFmtId="0" fontId="29" fillId="0" borderId="1" xfId="0" applyFont="1" applyFill="1" applyBorder="1" applyAlignment="1">
      <alignment horizontal="center" vertical="center" wrapText="1"/>
    </xf>
    <xf numFmtId="168" fontId="61" fillId="2" borderId="1" xfId="11" applyNumberFormat="1" applyFont="1" applyFill="1" applyBorder="1" applyAlignment="1" applyProtection="1">
      <alignment horizontal="center" vertical="center" wrapText="1"/>
      <protection locked="0"/>
    </xf>
    <xf numFmtId="0" fontId="27" fillId="2" borderId="1" xfId="11" applyFont="1" applyFill="1" applyBorder="1" applyAlignment="1" applyProtection="1">
      <alignment vertical="center" wrapText="1"/>
      <protection locked="0"/>
    </xf>
    <xf numFmtId="0" fontId="64" fillId="2" borderId="0" xfId="11" applyFont="1" applyFill="1" applyBorder="1" applyAlignment="1" applyProtection="1">
      <alignment horizontal="center" vertical="center"/>
      <protection locked="0"/>
    </xf>
    <xf numFmtId="0" fontId="58" fillId="2" borderId="8" xfId="11" applyFont="1" applyFill="1" applyBorder="1" applyAlignment="1" applyProtection="1">
      <alignment horizontal="center" vertical="justify"/>
      <protection locked="0"/>
    </xf>
    <xf numFmtId="0" fontId="55" fillId="2" borderId="0" xfId="11" applyFont="1" applyFill="1" applyBorder="1" applyAlignment="1" applyProtection="1">
      <alignment horizontal="center"/>
      <protection locked="0"/>
    </xf>
    <xf numFmtId="0" fontId="67" fillId="2" borderId="3" xfId="11" applyFont="1" applyFill="1" applyBorder="1" applyAlignment="1" applyProtection="1">
      <alignment horizontal="center"/>
      <protection locked="0"/>
    </xf>
    <xf numFmtId="0" fontId="67" fillId="2" borderId="2" xfId="11" applyFont="1" applyFill="1" applyBorder="1" applyAlignment="1" applyProtection="1">
      <alignment horizontal="center"/>
      <protection locked="0"/>
    </xf>
    <xf numFmtId="0" fontId="27" fillId="2" borderId="1" xfId="11" applyFont="1" applyFill="1" applyBorder="1" applyAlignment="1" applyProtection="1">
      <alignment wrapText="1"/>
      <protection locked="0"/>
    </xf>
    <xf numFmtId="0" fontId="61" fillId="2" borderId="1" xfId="11" applyFont="1" applyFill="1" applyBorder="1" applyAlignment="1" applyProtection="1">
      <alignment horizontal="center" vertical="center" textRotation="90" wrapText="1"/>
      <protection locked="0"/>
    </xf>
    <xf numFmtId="0" fontId="27" fillId="2" borderId="1" xfId="11" applyFont="1" applyFill="1" applyBorder="1" applyAlignment="1" applyProtection="1">
      <alignment vertical="center" textRotation="90" wrapText="1"/>
      <protection locked="0"/>
    </xf>
    <xf numFmtId="0" fontId="71" fillId="2" borderId="1" xfId="11" applyFont="1" applyFill="1" applyBorder="1" applyAlignment="1" applyProtection="1">
      <alignment horizontal="center" vertical="center" wrapText="1"/>
      <protection locked="0"/>
    </xf>
    <xf numFmtId="0" fontId="59" fillId="2" borderId="8" xfId="11" applyFont="1" applyFill="1" applyBorder="1" applyAlignment="1" applyProtection="1">
      <alignment horizontal="center"/>
      <protection locked="0"/>
    </xf>
    <xf numFmtId="0" fontId="55" fillId="2" borderId="9" xfId="11" applyFont="1" applyFill="1" applyBorder="1" applyAlignment="1" applyProtection="1">
      <alignment horizontal="center"/>
      <protection locked="0"/>
    </xf>
    <xf numFmtId="0" fontId="55" fillId="2" borderId="9" xfId="11" applyFont="1" applyFill="1" applyBorder="1" applyAlignment="1" applyProtection="1">
      <alignment horizontal="right"/>
      <protection locked="0"/>
    </xf>
    <xf numFmtId="0" fontId="58" fillId="2" borderId="0" xfId="11" applyFont="1" applyFill="1" applyAlignment="1" applyProtection="1">
      <alignment horizontal="center" vertical="justify"/>
      <protection locked="0"/>
    </xf>
    <xf numFmtId="0" fontId="11" fillId="2" borderId="0" xfId="4" applyFont="1" applyFill="1" applyBorder="1" applyAlignment="1">
      <alignment horizontal="left" wrapText="1"/>
    </xf>
    <xf numFmtId="0" fontId="11" fillId="2" borderId="9" xfId="7" applyFont="1" applyFill="1" applyBorder="1" applyAlignment="1">
      <alignment horizontal="center" wrapText="1"/>
    </xf>
    <xf numFmtId="0" fontId="12" fillId="2" borderId="1" xfId="8" applyFont="1" applyFill="1" applyBorder="1" applyAlignment="1">
      <alignment horizontal="center" vertical="center"/>
    </xf>
    <xf numFmtId="0" fontId="11" fillId="2" borderId="9" xfId="7" applyFont="1" applyFill="1" applyBorder="1" applyAlignment="1">
      <alignment horizontal="center" vertical="top" wrapText="1"/>
    </xf>
    <xf numFmtId="4" fontId="11" fillId="2" borderId="0" xfId="7" applyNumberFormat="1" applyFont="1" applyFill="1" applyAlignment="1">
      <alignment horizontal="center" vertical="top" wrapText="1"/>
    </xf>
    <xf numFmtId="49" fontId="92" fillId="0" borderId="0" xfId="29" applyNumberFormat="1" applyFont="1" applyFill="1" applyBorder="1" applyAlignment="1">
      <alignment horizontal="center" vertical="top" wrapText="1"/>
    </xf>
    <xf numFmtId="49" fontId="92" fillId="0" borderId="8" xfId="29" applyNumberFormat="1" applyFont="1" applyFill="1" applyBorder="1" applyAlignment="1">
      <alignment horizontal="center" vertical="top" wrapText="1"/>
    </xf>
    <xf numFmtId="0" fontId="92" fillId="0" borderId="0" xfId="29" applyFont="1" applyFill="1" applyBorder="1" applyAlignment="1">
      <alignment horizontal="center" vertical="top" wrapText="1"/>
    </xf>
    <xf numFmtId="49" fontId="9" fillId="0" borderId="9" xfId="29" applyNumberFormat="1" applyFont="1" applyFill="1" applyBorder="1" applyAlignment="1">
      <alignment horizontal="left" wrapText="1"/>
    </xf>
    <xf numFmtId="0" fontId="9" fillId="0" borderId="9" xfId="29" applyFont="1" applyFill="1" applyBorder="1" applyAlignment="1">
      <alignment horizontal="center" wrapText="1"/>
    </xf>
    <xf numFmtId="49" fontId="12" fillId="0" borderId="3" xfId="0" applyNumberFormat="1" applyFont="1" applyFill="1" applyBorder="1" applyAlignment="1">
      <alignment horizontal="center" vertical="center" wrapText="1"/>
    </xf>
    <xf numFmtId="49" fontId="12" fillId="0" borderId="4" xfId="0" applyNumberFormat="1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49" fontId="12" fillId="0" borderId="3" xfId="0" applyNumberFormat="1" applyFont="1" applyFill="1" applyBorder="1" applyAlignment="1">
      <alignment horizontal="left" vertical="center" wrapText="1"/>
    </xf>
    <xf numFmtId="49" fontId="12" fillId="0" borderId="4" xfId="0" applyNumberFormat="1" applyFont="1" applyFill="1" applyBorder="1" applyAlignment="1">
      <alignment horizontal="left" vertical="center" wrapText="1"/>
    </xf>
    <xf numFmtId="49" fontId="12" fillId="0" borderId="2" xfId="0" applyNumberFormat="1" applyFont="1" applyFill="1" applyBorder="1" applyAlignment="1">
      <alignment horizontal="left" vertical="center" wrapText="1"/>
    </xf>
    <xf numFmtId="0" fontId="12" fillId="0" borderId="0" xfId="24" applyFont="1" applyFill="1" applyBorder="1" applyAlignment="1">
      <alignment horizontal="left" vertical="center"/>
    </xf>
    <xf numFmtId="0" fontId="11" fillId="0" borderId="0" xfId="24" applyFont="1" applyFill="1" applyBorder="1" applyAlignment="1">
      <alignment horizontal="left" vertical="center"/>
    </xf>
    <xf numFmtId="0" fontId="12" fillId="0" borderId="0" xfId="27" applyFont="1" applyFill="1" applyAlignment="1" applyProtection="1">
      <alignment horizontal="center" vertical="center" wrapText="1"/>
    </xf>
    <xf numFmtId="49" fontId="11" fillId="0" borderId="0" xfId="28" applyNumberFormat="1" applyFont="1" applyFill="1" applyBorder="1" applyAlignment="1" applyProtection="1">
      <alignment horizontal="center" vertical="center" wrapText="1"/>
    </xf>
    <xf numFmtId="0" fontId="11" fillId="0" borderId="0" xfId="28" applyNumberFormat="1" applyFont="1" applyFill="1" applyBorder="1" applyAlignment="1" applyProtection="1">
      <alignment horizontal="center" vertical="center" wrapText="1"/>
    </xf>
    <xf numFmtId="49" fontId="12" fillId="4" borderId="3" xfId="0" applyNumberFormat="1" applyFont="1" applyFill="1" applyBorder="1" applyAlignment="1">
      <alignment horizontal="center" vertical="center" wrapText="1"/>
    </xf>
    <xf numFmtId="49" fontId="12" fillId="4" borderId="4" xfId="0" applyNumberFormat="1" applyFont="1" applyFill="1" applyBorder="1" applyAlignment="1">
      <alignment horizontal="center" vertical="center" wrapText="1"/>
    </xf>
    <xf numFmtId="49" fontId="12" fillId="4" borderId="2" xfId="0" applyNumberFormat="1" applyFont="1" applyFill="1" applyBorder="1" applyAlignment="1">
      <alignment horizontal="center" vertical="center" wrapText="1"/>
    </xf>
  </cellXfs>
  <cellStyles count="30">
    <cellStyle name="Обычный" xfId="0" builtinId="0"/>
    <cellStyle name="Обычный 10 2 2" xfId="29" xr:uid="{00000000-0005-0000-0000-000001000000}"/>
    <cellStyle name="Обычный 2 10" xfId="5" xr:uid="{00000000-0005-0000-0000-000002000000}"/>
    <cellStyle name="Обычный 2 2" xfId="26" xr:uid="{00000000-0005-0000-0000-000003000000}"/>
    <cellStyle name="Обычный 2 2 2" xfId="8" xr:uid="{00000000-0005-0000-0000-000004000000}"/>
    <cellStyle name="Обычный 2 7 2" xfId="7" xr:uid="{00000000-0005-0000-0000-000005000000}"/>
    <cellStyle name="Обычный 20" xfId="2" xr:uid="{00000000-0005-0000-0000-000006000000}"/>
    <cellStyle name="Обычный 3 2 2 3" xfId="24" xr:uid="{00000000-0005-0000-0000-000007000000}"/>
    <cellStyle name="Обычный_KS2Standart1" xfId="12" xr:uid="{00000000-0005-0000-0000-000008000000}"/>
    <cellStyle name="Обычный_КС-2 СУЭР 136км Ксенофонтов" xfId="6" xr:uid="{00000000-0005-0000-0000-000009000000}"/>
    <cellStyle name="Обычный_КС-2_октябрь 2_КС-2_март_все!УРНА" xfId="4" xr:uid="{00000000-0005-0000-0000-00000A000000}"/>
    <cellStyle name="Обычный_М-19 (давальческое сырье)УСИ." xfId="10" xr:uid="{00000000-0005-0000-0000-00000B000000}"/>
    <cellStyle name="Обычный_ноябрь (2)" xfId="15" xr:uid="{00000000-0005-0000-0000-00000C000000}"/>
    <cellStyle name="Обычный_Ноябрь 2008_522-д (НСС УДР)" xfId="14" xr:uid="{00000000-0005-0000-0000-00000D000000}"/>
    <cellStyle name="Обычный_Отчет по мат." xfId="11" xr:uid="{00000000-0005-0000-0000-00000E000000}"/>
    <cellStyle name="Обычный_Приложение 3 по лоту  605-10-КС" xfId="27" xr:uid="{00000000-0005-0000-0000-00000F000000}"/>
    <cellStyle name="Обычный_Расчеты гл9 (22Р)" xfId="25" xr:uid="{00000000-0005-0000-0000-000010000000}"/>
    <cellStyle name="Обычный_февраль" xfId="13" xr:uid="{00000000-0005-0000-0000-000011000000}"/>
    <cellStyle name="Стиль 1" xfId="28" xr:uid="{00000000-0005-0000-0000-000012000000}"/>
    <cellStyle name="Финансовый" xfId="9" builtinId="3"/>
    <cellStyle name="Финансовый 2" xfId="17" xr:uid="{00000000-0005-0000-0000-000014000000}"/>
    <cellStyle name="Финансовый 2 2" xfId="19" xr:uid="{00000000-0005-0000-0000-000015000000}"/>
    <cellStyle name="Финансовый 2 2 2" xfId="23" xr:uid="{00000000-0005-0000-0000-000016000000}"/>
    <cellStyle name="Финансовый 2 2 2 2" xfId="3" xr:uid="{00000000-0005-0000-0000-000017000000}"/>
    <cellStyle name="Финансовый 2 3" xfId="21" xr:uid="{00000000-0005-0000-0000-000018000000}"/>
    <cellStyle name="Финансовый 3" xfId="18" xr:uid="{00000000-0005-0000-0000-000019000000}"/>
    <cellStyle name="Финансовый 3 2" xfId="22" xr:uid="{00000000-0005-0000-0000-00001A000000}"/>
    <cellStyle name="Финансовый 4" xfId="20" xr:uid="{00000000-0005-0000-0000-00001B000000}"/>
    <cellStyle name="Финансовый 6" xfId="1" xr:uid="{00000000-0005-0000-0000-00001C000000}"/>
    <cellStyle name="Финансовый_Отчет по мат." xfId="16" xr:uid="{00000000-0005-0000-0000-00001D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8"/>
  <sheetViews>
    <sheetView workbookViewId="0">
      <selection activeCell="C14" sqref="C14"/>
    </sheetView>
  </sheetViews>
  <sheetFormatPr defaultRowHeight="13.2"/>
  <cols>
    <col min="3" max="3" width="46.44140625" customWidth="1"/>
    <col min="6" max="6" width="11.33203125" customWidth="1"/>
    <col min="7" max="7" width="14" customWidth="1"/>
    <col min="11" max="11" width="8.88671875" bestFit="1" customWidth="1"/>
  </cols>
  <sheetData>
    <row r="1" spans="1:12">
      <c r="A1" s="50"/>
      <c r="B1" s="50"/>
      <c r="C1" s="50"/>
      <c r="D1" s="16"/>
      <c r="E1" s="16"/>
      <c r="F1" s="16"/>
      <c r="G1" s="16"/>
      <c r="H1" s="16"/>
      <c r="I1" s="16"/>
      <c r="J1" s="16"/>
      <c r="K1" s="16"/>
      <c r="L1" s="74"/>
    </row>
    <row r="2" spans="1:12">
      <c r="A2" s="837" t="s">
        <v>65</v>
      </c>
      <c r="B2" s="837"/>
      <c r="C2" s="837"/>
      <c r="D2" s="837"/>
      <c r="E2" s="837"/>
      <c r="F2" s="837"/>
      <c r="G2" s="837"/>
      <c r="H2" s="837"/>
      <c r="I2" s="837"/>
      <c r="J2" s="837"/>
      <c r="K2" s="837"/>
      <c r="L2" s="74"/>
    </row>
    <row r="3" spans="1:12">
      <c r="A3" s="838" t="s">
        <v>91</v>
      </c>
      <c r="B3" s="838"/>
      <c r="C3" s="838"/>
      <c r="D3" s="838"/>
      <c r="E3" s="838"/>
      <c r="F3" s="838"/>
      <c r="G3" s="838"/>
      <c r="H3" s="838"/>
      <c r="I3" s="838"/>
      <c r="J3" s="838"/>
      <c r="K3" s="838"/>
      <c r="L3" s="74"/>
    </row>
    <row r="4" spans="1:12">
      <c r="A4" s="839"/>
      <c r="B4" s="839"/>
      <c r="C4" s="839"/>
      <c r="D4" s="839"/>
      <c r="E4" s="839"/>
      <c r="F4" s="839"/>
      <c r="G4" s="839"/>
      <c r="H4" s="839"/>
      <c r="I4" s="839"/>
      <c r="J4" s="839"/>
      <c r="K4" s="839"/>
      <c r="L4" s="74"/>
    </row>
    <row r="5" spans="1:12">
      <c r="A5" s="10"/>
      <c r="B5" s="10"/>
      <c r="C5" s="11"/>
      <c r="D5" s="12"/>
      <c r="E5" s="12"/>
      <c r="F5" s="12"/>
      <c r="G5" s="12"/>
      <c r="H5" s="13"/>
      <c r="I5" s="14"/>
      <c r="J5" s="11"/>
      <c r="K5" s="11"/>
      <c r="L5" s="74"/>
    </row>
    <row r="6" spans="1:12">
      <c r="A6" s="10"/>
      <c r="B6" s="10"/>
      <c r="C6" s="15" t="s">
        <v>66</v>
      </c>
      <c r="D6" s="75"/>
      <c r="E6" s="16" t="s">
        <v>67</v>
      </c>
      <c r="F6" s="73" t="s">
        <v>92</v>
      </c>
      <c r="G6" s="12"/>
      <c r="H6" s="13"/>
      <c r="I6" s="50"/>
      <c r="J6" s="11"/>
      <c r="K6" s="11"/>
      <c r="L6" s="74"/>
    </row>
    <row r="7" spans="1:12">
      <c r="A7" s="10"/>
      <c r="B7" s="10"/>
      <c r="C7" s="15"/>
      <c r="D7" s="12"/>
      <c r="E7" s="17"/>
      <c r="F7" s="12"/>
      <c r="G7" s="12"/>
      <c r="H7" s="13"/>
      <c r="I7" s="50"/>
      <c r="J7" s="11"/>
      <c r="K7" s="11"/>
      <c r="L7" s="74"/>
    </row>
    <row r="8" spans="1:12" ht="80.400000000000006" customHeight="1">
      <c r="A8" s="18" t="s">
        <v>68</v>
      </c>
      <c r="B8" s="18" t="s">
        <v>69</v>
      </c>
      <c r="C8" s="18" t="s">
        <v>70</v>
      </c>
      <c r="D8" s="18" t="s">
        <v>2</v>
      </c>
      <c r="E8" s="18" t="s">
        <v>71</v>
      </c>
      <c r="F8" s="18" t="s">
        <v>27</v>
      </c>
      <c r="G8" s="18" t="s">
        <v>28</v>
      </c>
      <c r="H8" s="18" t="s">
        <v>72</v>
      </c>
      <c r="I8" s="18" t="s">
        <v>73</v>
      </c>
      <c r="J8" s="19" t="s">
        <v>74</v>
      </c>
      <c r="K8" s="19" t="s">
        <v>75</v>
      </c>
      <c r="L8" s="74"/>
    </row>
    <row r="9" spans="1:12">
      <c r="A9" s="18">
        <v>1</v>
      </c>
      <c r="B9" s="18">
        <v>2</v>
      </c>
      <c r="C9" s="20">
        <v>3</v>
      </c>
      <c r="D9" s="18">
        <v>4</v>
      </c>
      <c r="E9" s="20">
        <v>5</v>
      </c>
      <c r="F9" s="18">
        <v>6</v>
      </c>
      <c r="G9" s="18">
        <v>7</v>
      </c>
      <c r="H9" s="18">
        <v>7</v>
      </c>
      <c r="I9" s="18">
        <v>8</v>
      </c>
      <c r="J9" s="21">
        <v>9</v>
      </c>
      <c r="K9" s="21">
        <v>9</v>
      </c>
      <c r="L9" s="74"/>
    </row>
    <row r="10" spans="1:12">
      <c r="A10" s="840" t="s">
        <v>76</v>
      </c>
      <c r="B10" s="841"/>
      <c r="C10" s="841"/>
      <c r="D10" s="841"/>
      <c r="E10" s="841"/>
      <c r="F10" s="841"/>
      <c r="G10" s="841"/>
      <c r="H10" s="841"/>
      <c r="I10" s="841"/>
      <c r="J10" s="841"/>
      <c r="K10" s="842"/>
      <c r="L10" s="74"/>
    </row>
    <row r="11" spans="1:12">
      <c r="A11" s="22" t="s">
        <v>77</v>
      </c>
      <c r="B11" s="22" t="s">
        <v>77</v>
      </c>
      <c r="C11" s="22" t="s">
        <v>77</v>
      </c>
      <c r="D11" s="22" t="s">
        <v>77</v>
      </c>
      <c r="E11" s="22" t="s">
        <v>77</v>
      </c>
      <c r="F11" s="22" t="s">
        <v>77</v>
      </c>
      <c r="G11" s="22" t="s">
        <v>77</v>
      </c>
      <c r="H11" s="22" t="s">
        <v>77</v>
      </c>
      <c r="I11" s="22" t="s">
        <v>77</v>
      </c>
      <c r="J11" s="22" t="s">
        <v>77</v>
      </c>
      <c r="K11" s="22" t="s">
        <v>77</v>
      </c>
      <c r="L11" s="74"/>
    </row>
    <row r="12" spans="1:12">
      <c r="A12" s="840" t="s">
        <v>94</v>
      </c>
      <c r="B12" s="841"/>
      <c r="C12" s="841"/>
      <c r="D12" s="841"/>
      <c r="E12" s="841"/>
      <c r="F12" s="841"/>
      <c r="G12" s="841"/>
      <c r="H12" s="841"/>
      <c r="I12" s="841"/>
      <c r="J12" s="841"/>
      <c r="K12" s="842"/>
      <c r="L12" s="74"/>
    </row>
    <row r="13" spans="1:12" ht="30" customHeight="1">
      <c r="A13" s="23">
        <v>1</v>
      </c>
      <c r="B13" s="23"/>
      <c r="C13" s="24" t="s">
        <v>95</v>
      </c>
      <c r="D13" s="23"/>
      <c r="E13" s="25"/>
      <c r="F13" s="25"/>
      <c r="G13" s="26" t="e">
        <f>#REF!</f>
        <v>#REF!</v>
      </c>
      <c r="H13" s="27"/>
      <c r="I13" s="23"/>
      <c r="J13" s="28"/>
      <c r="K13" s="29"/>
      <c r="L13" s="74"/>
    </row>
    <row r="14" spans="1:12" ht="30" customHeight="1">
      <c r="A14" s="31"/>
      <c r="B14" s="31"/>
      <c r="C14" s="32" t="s">
        <v>78</v>
      </c>
      <c r="D14" s="33"/>
      <c r="E14" s="34"/>
      <c r="F14" s="34"/>
      <c r="G14" s="35" t="e">
        <f>G13</f>
        <v>#REF!</v>
      </c>
      <c r="H14" s="30"/>
      <c r="I14" s="36"/>
      <c r="J14" s="37"/>
      <c r="K14" s="38"/>
      <c r="L14" s="74"/>
    </row>
    <row r="15" spans="1:12">
      <c r="A15" s="39"/>
      <c r="B15" s="39"/>
      <c r="C15" s="40"/>
      <c r="D15" s="39"/>
      <c r="E15" s="41"/>
      <c r="F15" s="42"/>
      <c r="G15" s="43"/>
      <c r="H15" s="43"/>
      <c r="I15" s="39"/>
      <c r="J15" s="44"/>
      <c r="K15" s="44"/>
      <c r="L15" s="74"/>
    </row>
    <row r="16" spans="1:12">
      <c r="A16" s="45"/>
      <c r="B16" s="45"/>
      <c r="C16" s="46" t="s">
        <v>79</v>
      </c>
      <c r="D16" s="47"/>
      <c r="E16" s="47"/>
      <c r="F16" s="47"/>
      <c r="G16" s="47"/>
      <c r="H16" s="47"/>
      <c r="I16" s="47"/>
      <c r="J16" s="47"/>
      <c r="K16" s="47"/>
      <c r="L16" s="74"/>
    </row>
    <row r="17" spans="1:12" ht="13.8">
      <c r="A17" s="45"/>
      <c r="B17" s="45"/>
      <c r="C17" s="48"/>
      <c r="D17" s="49"/>
      <c r="E17" s="49"/>
      <c r="F17" s="49"/>
      <c r="G17" s="50"/>
      <c r="H17" s="50"/>
      <c r="I17" s="50"/>
      <c r="J17" s="50"/>
      <c r="K17" s="50"/>
      <c r="L17" s="74"/>
    </row>
    <row r="18" spans="1:12">
      <c r="A18" s="51"/>
      <c r="B18" s="51"/>
      <c r="C18" s="835" t="s">
        <v>93</v>
      </c>
      <c r="D18" s="835"/>
      <c r="E18" s="835"/>
      <c r="F18" s="835"/>
      <c r="G18" s="50"/>
      <c r="H18" s="836" t="s">
        <v>56</v>
      </c>
      <c r="I18" s="836"/>
      <c r="J18" s="836"/>
      <c r="K18" s="52"/>
      <c r="L18" s="74"/>
    </row>
    <row r="19" spans="1:12">
      <c r="A19" s="51"/>
      <c r="B19" s="51"/>
      <c r="C19" s="53" t="s">
        <v>80</v>
      </c>
      <c r="D19" s="833" t="s">
        <v>81</v>
      </c>
      <c r="E19" s="833"/>
      <c r="F19" s="833"/>
      <c r="G19" s="50"/>
      <c r="H19" s="833" t="s">
        <v>82</v>
      </c>
      <c r="I19" s="833"/>
      <c r="J19" s="833"/>
      <c r="K19" s="54"/>
      <c r="L19" s="74"/>
    </row>
    <row r="20" spans="1:12">
      <c r="A20" s="51"/>
      <c r="B20" s="51"/>
      <c r="C20" s="55"/>
      <c r="D20" s="50"/>
      <c r="E20" s="50"/>
      <c r="F20" s="50"/>
      <c r="G20" s="831" t="s">
        <v>83</v>
      </c>
      <c r="H20" s="832"/>
      <c r="I20" s="832"/>
      <c r="J20" s="832"/>
      <c r="K20" s="832"/>
      <c r="L20" s="832"/>
    </row>
    <row r="21" spans="1:12">
      <c r="A21" s="51"/>
      <c r="B21" s="51"/>
      <c r="C21" s="46" t="s">
        <v>84</v>
      </c>
      <c r="D21" s="50"/>
      <c r="E21" s="56"/>
      <c r="F21" s="57"/>
      <c r="G21" s="834"/>
      <c r="H21" s="834"/>
      <c r="I21" s="50"/>
      <c r="J21" s="50"/>
      <c r="K21" s="54"/>
      <c r="L21" s="74"/>
    </row>
    <row r="22" spans="1:12" ht="13.8">
      <c r="A22" s="51"/>
      <c r="B22" s="51"/>
      <c r="C22" s="58"/>
      <c r="D22" s="58"/>
      <c r="E22" s="58"/>
      <c r="F22" s="58"/>
      <c r="G22" s="59"/>
      <c r="H22" s="54"/>
      <c r="I22" s="54"/>
      <c r="J22" s="54"/>
      <c r="K22" s="52"/>
      <c r="L22" s="74"/>
    </row>
    <row r="23" spans="1:12">
      <c r="A23" s="60"/>
      <c r="B23" s="60"/>
      <c r="C23" s="61" t="s">
        <v>85</v>
      </c>
      <c r="D23" s="62"/>
      <c r="E23" s="63"/>
      <c r="F23" s="64"/>
      <c r="G23" s="65"/>
      <c r="H23" s="829" t="s">
        <v>86</v>
      </c>
      <c r="I23" s="829"/>
      <c r="J23" s="829"/>
      <c r="K23" s="66"/>
      <c r="L23" s="74"/>
    </row>
    <row r="24" spans="1:12">
      <c r="A24" s="76"/>
      <c r="B24" s="76"/>
      <c r="C24" s="67" t="s">
        <v>80</v>
      </c>
      <c r="D24" s="830" t="s">
        <v>81</v>
      </c>
      <c r="E24" s="830"/>
      <c r="F24" s="830"/>
      <c r="G24" s="68"/>
      <c r="H24" s="830" t="s">
        <v>82</v>
      </c>
      <c r="I24" s="830"/>
      <c r="J24" s="830"/>
      <c r="K24" s="76"/>
      <c r="L24" s="74"/>
    </row>
    <row r="25" spans="1:12">
      <c r="A25" s="76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4"/>
    </row>
    <row r="26" spans="1:12">
      <c r="A26" s="76"/>
      <c r="B26" s="76"/>
      <c r="C26" s="69" t="s">
        <v>87</v>
      </c>
      <c r="D26" s="62"/>
      <c r="E26" s="63"/>
      <c r="F26" s="64"/>
      <c r="G26" s="65"/>
      <c r="H26" s="829" t="s">
        <v>88</v>
      </c>
      <c r="I26" s="829"/>
      <c r="J26" s="829"/>
      <c r="K26" s="76"/>
      <c r="L26" s="74"/>
    </row>
    <row r="27" spans="1:12">
      <c r="A27" s="76"/>
      <c r="B27" s="76"/>
      <c r="C27" s="70" t="s">
        <v>89</v>
      </c>
      <c r="D27" s="830" t="s">
        <v>81</v>
      </c>
      <c r="E27" s="830"/>
      <c r="F27" s="830"/>
      <c r="G27" s="68"/>
      <c r="H27" s="830" t="s">
        <v>82</v>
      </c>
      <c r="I27" s="830"/>
      <c r="J27" s="830"/>
      <c r="K27" s="76"/>
      <c r="L27" s="74"/>
    </row>
    <row r="28" spans="1:12">
      <c r="A28" s="74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</row>
  </sheetData>
  <mergeCells count="17">
    <mergeCell ref="C18:F18"/>
    <mergeCell ref="H18:J18"/>
    <mergeCell ref="A2:K2"/>
    <mergeCell ref="A3:K3"/>
    <mergeCell ref="A4:K4"/>
    <mergeCell ref="A10:K10"/>
    <mergeCell ref="A12:K12"/>
    <mergeCell ref="H26:J26"/>
    <mergeCell ref="D27:F27"/>
    <mergeCell ref="H27:J27"/>
    <mergeCell ref="G20:L20"/>
    <mergeCell ref="D19:F19"/>
    <mergeCell ref="H19:J19"/>
    <mergeCell ref="G21:H21"/>
    <mergeCell ref="H23:J23"/>
    <mergeCell ref="D24:F24"/>
    <mergeCell ref="H24:J24"/>
  </mergeCells>
  <pageMargins left="0.7" right="0.7" top="0.75" bottom="0.75" header="0.3" footer="0.3"/>
  <pageSetup paperSize="9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2:P31"/>
  <sheetViews>
    <sheetView topLeftCell="A16" workbookViewId="0">
      <selection activeCell="E29" sqref="E29"/>
    </sheetView>
  </sheetViews>
  <sheetFormatPr defaultColWidth="9.109375" defaultRowHeight="13.2"/>
  <cols>
    <col min="1" max="16384" width="9.109375" style="499"/>
  </cols>
  <sheetData>
    <row r="2" spans="1:16">
      <c r="A2" s="302"/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1088" t="s">
        <v>322</v>
      </c>
      <c r="M2" s="1088"/>
      <c r="N2" s="1088"/>
      <c r="O2" s="1088"/>
      <c r="P2" s="1088"/>
    </row>
    <row r="3" spans="1:16">
      <c r="A3" s="302"/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</row>
    <row r="4" spans="1:16">
      <c r="A4" s="302"/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3"/>
      <c r="O4" s="302"/>
      <c r="P4" s="302"/>
    </row>
    <row r="5" spans="1:16">
      <c r="A5" s="302"/>
      <c r="B5" s="302"/>
      <c r="C5" s="302"/>
      <c r="D5" s="302"/>
      <c r="E5" s="302"/>
      <c r="F5" s="302"/>
      <c r="G5" s="302"/>
      <c r="H5" s="302"/>
      <c r="I5" s="302"/>
      <c r="J5" s="302"/>
      <c r="K5" s="302"/>
      <c r="L5" s="302"/>
      <c r="M5" s="302"/>
      <c r="N5" s="302" t="s">
        <v>323</v>
      </c>
      <c r="O5" s="302"/>
      <c r="P5" s="302"/>
    </row>
    <row r="6" spans="1:16">
      <c r="A6" s="302"/>
      <c r="B6" s="302"/>
      <c r="C6" s="302"/>
      <c r="D6" s="302"/>
      <c r="E6" s="302"/>
      <c r="F6" s="302"/>
      <c r="G6" s="302"/>
      <c r="H6" s="302"/>
      <c r="I6" s="302"/>
      <c r="J6" s="302"/>
      <c r="K6" s="302"/>
      <c r="L6" s="302"/>
      <c r="M6" s="302"/>
      <c r="N6" s="1089" t="s">
        <v>324</v>
      </c>
      <c r="O6" s="1089"/>
      <c r="P6" s="1089"/>
    </row>
    <row r="7" spans="1:16">
      <c r="A7" s="302"/>
      <c r="B7" s="302"/>
      <c r="C7" s="302"/>
      <c r="D7" s="302"/>
      <c r="E7" s="302"/>
      <c r="F7" s="302"/>
      <c r="G7" s="302"/>
      <c r="H7" s="302"/>
      <c r="I7" s="302"/>
      <c r="J7" s="302"/>
      <c r="K7" s="302"/>
      <c r="L7" s="302"/>
      <c r="M7" s="302"/>
      <c r="N7" s="1090" t="s">
        <v>56</v>
      </c>
      <c r="O7" s="1090"/>
      <c r="P7" s="1090"/>
    </row>
    <row r="8" spans="1:16">
      <c r="A8" s="302"/>
      <c r="B8" s="302"/>
      <c r="C8" s="302"/>
      <c r="D8" s="302"/>
      <c r="E8" s="302"/>
      <c r="F8" s="302"/>
      <c r="G8" s="302"/>
      <c r="H8" s="302"/>
      <c r="I8" s="302"/>
      <c r="J8" s="302"/>
      <c r="K8" s="302"/>
      <c r="L8" s="302"/>
      <c r="M8" s="302"/>
      <c r="N8" s="304" t="s">
        <v>325</v>
      </c>
      <c r="O8" s="305"/>
      <c r="P8" s="305"/>
    </row>
    <row r="9" spans="1:16">
      <c r="A9" s="302"/>
      <c r="B9" s="302"/>
      <c r="C9" s="302"/>
      <c r="D9" s="302"/>
      <c r="E9" s="302"/>
      <c r="F9" s="302"/>
      <c r="G9" s="302"/>
      <c r="H9" s="302"/>
      <c r="I9" s="302"/>
      <c r="J9" s="302"/>
      <c r="K9" s="302"/>
      <c r="L9" s="302"/>
      <c r="M9" s="302"/>
      <c r="N9" s="302"/>
      <c r="O9" s="302"/>
      <c r="P9" s="302"/>
    </row>
    <row r="10" spans="1:16">
      <c r="A10" s="302"/>
      <c r="B10" s="302"/>
      <c r="C10" s="302"/>
      <c r="D10" s="302"/>
      <c r="E10" s="302"/>
      <c r="F10" s="302"/>
      <c r="G10" s="302"/>
      <c r="H10" s="302"/>
      <c r="I10" s="302"/>
      <c r="J10" s="302"/>
      <c r="K10" s="302"/>
      <c r="L10" s="302"/>
      <c r="M10" s="302"/>
      <c r="N10" s="302"/>
      <c r="O10" s="302"/>
      <c r="P10" s="302"/>
    </row>
    <row r="11" spans="1:16">
      <c r="A11" s="302"/>
      <c r="B11" s="302"/>
      <c r="C11" s="302"/>
      <c r="D11" s="302"/>
      <c r="E11" s="302"/>
      <c r="F11" s="302"/>
      <c r="G11" s="302"/>
      <c r="H11" s="302"/>
      <c r="I11" s="302"/>
      <c r="J11" s="302"/>
      <c r="K11" s="302"/>
      <c r="L11" s="302"/>
      <c r="M11" s="302"/>
      <c r="N11" s="302"/>
      <c r="O11" s="302"/>
      <c r="P11" s="302"/>
    </row>
    <row r="12" spans="1:16">
      <c r="A12" s="302"/>
      <c r="B12" s="302"/>
      <c r="C12" s="302"/>
      <c r="D12" s="302"/>
      <c r="E12" s="302"/>
      <c r="F12" s="302"/>
      <c r="G12" s="302"/>
      <c r="H12" s="302"/>
      <c r="I12" s="302"/>
      <c r="J12" s="302"/>
      <c r="K12" s="302"/>
      <c r="L12" s="302"/>
      <c r="M12" s="302"/>
      <c r="N12" s="302"/>
      <c r="O12" s="302"/>
      <c r="P12" s="302"/>
    </row>
    <row r="13" spans="1:16">
      <c r="A13" s="302"/>
      <c r="B13" s="302"/>
      <c r="C13" s="302"/>
      <c r="D13" s="302"/>
      <c r="E13" s="302"/>
      <c r="F13" s="302"/>
      <c r="G13" s="302"/>
      <c r="H13" s="302"/>
      <c r="I13" s="302"/>
      <c r="J13" s="302"/>
      <c r="K13" s="302"/>
      <c r="L13" s="302"/>
      <c r="M13" s="302"/>
      <c r="N13" s="302"/>
      <c r="O13" s="302"/>
      <c r="P13" s="302"/>
    </row>
    <row r="14" spans="1:16">
      <c r="A14" s="302"/>
      <c r="B14" s="302"/>
      <c r="C14" s="302"/>
      <c r="D14" s="302"/>
      <c r="E14" s="302"/>
      <c r="F14" s="302"/>
      <c r="G14" s="302"/>
      <c r="H14" s="302"/>
      <c r="I14" s="302"/>
      <c r="J14" s="302"/>
      <c r="K14" s="302"/>
      <c r="L14" s="302"/>
      <c r="M14" s="302"/>
      <c r="N14" s="302"/>
      <c r="O14" s="302"/>
      <c r="P14" s="302"/>
    </row>
    <row r="15" spans="1:16">
      <c r="A15" s="302"/>
      <c r="B15" s="302"/>
      <c r="C15" s="302"/>
      <c r="D15" s="302"/>
      <c r="E15" s="302"/>
      <c r="F15" s="302"/>
      <c r="G15" s="302"/>
      <c r="H15" s="302"/>
      <c r="I15" s="302"/>
      <c r="J15" s="302"/>
      <c r="K15" s="302"/>
      <c r="L15" s="302"/>
      <c r="M15" s="302"/>
      <c r="N15" s="302"/>
      <c r="O15" s="302"/>
      <c r="P15" s="302"/>
    </row>
    <row r="16" spans="1:16">
      <c r="A16" s="302"/>
      <c r="B16" s="302"/>
      <c r="C16" s="302"/>
      <c r="D16" s="302"/>
      <c r="E16" s="302"/>
      <c r="F16" s="302"/>
      <c r="G16" s="302"/>
      <c r="H16" s="302"/>
      <c r="I16" s="302"/>
      <c r="J16" s="306"/>
      <c r="K16" s="302"/>
      <c r="L16" s="303" t="s">
        <v>326</v>
      </c>
      <c r="M16" s="1091" t="s">
        <v>461</v>
      </c>
      <c r="N16" s="1091"/>
      <c r="O16" s="1091"/>
      <c r="P16" s="1091"/>
    </row>
    <row r="17" spans="1:16">
      <c r="A17" s="302"/>
      <c r="B17" s="302"/>
      <c r="C17" s="302"/>
      <c r="D17" s="302"/>
      <c r="E17" s="302"/>
      <c r="F17" s="302"/>
      <c r="G17" s="302"/>
      <c r="H17" s="302"/>
      <c r="I17" s="302"/>
      <c r="J17" s="306"/>
      <c r="K17" s="302"/>
      <c r="L17" s="302"/>
      <c r="M17" s="1091"/>
      <c r="N17" s="1091"/>
      <c r="O17" s="1091"/>
      <c r="P17" s="1091"/>
    </row>
    <row r="18" spans="1:16" ht="13.8">
      <c r="A18" s="302"/>
      <c r="B18" s="302"/>
      <c r="C18" s="307"/>
      <c r="D18" s="307"/>
      <c r="E18" s="307"/>
      <c r="F18" s="307"/>
      <c r="G18" s="307"/>
      <c r="H18" s="307"/>
      <c r="I18" s="307"/>
      <c r="J18" s="302"/>
      <c r="K18" s="302"/>
      <c r="L18" s="302"/>
      <c r="M18" s="302"/>
      <c r="N18" s="302"/>
      <c r="O18" s="302"/>
      <c r="P18" s="302"/>
    </row>
    <row r="19" spans="1:16">
      <c r="A19" s="302"/>
      <c r="B19" s="302"/>
      <c r="C19" s="302"/>
      <c r="D19" s="302"/>
      <c r="E19" s="302"/>
      <c r="F19" s="302"/>
      <c r="G19" s="302"/>
      <c r="H19" s="302"/>
      <c r="I19" s="302"/>
      <c r="J19" s="302"/>
      <c r="K19" s="302"/>
      <c r="L19" s="302"/>
      <c r="M19" s="302"/>
      <c r="N19" s="302"/>
      <c r="O19" s="302"/>
      <c r="P19" s="302"/>
    </row>
    <row r="20" spans="1:16">
      <c r="A20" s="302"/>
      <c r="B20" s="302"/>
      <c r="C20" s="302"/>
      <c r="D20" s="302"/>
      <c r="E20" s="302"/>
      <c r="F20" s="302"/>
      <c r="G20" s="302"/>
      <c r="H20" s="302"/>
      <c r="I20" s="302"/>
      <c r="J20" s="302"/>
      <c r="K20" s="302"/>
      <c r="L20" s="302"/>
      <c r="M20" s="302"/>
      <c r="N20" s="302"/>
      <c r="O20" s="302"/>
      <c r="P20" s="302"/>
    </row>
    <row r="21" spans="1:16">
      <c r="A21" s="302"/>
      <c r="B21" s="302"/>
      <c r="C21" s="302"/>
      <c r="D21" s="302"/>
      <c r="E21" s="302"/>
      <c r="F21" s="302"/>
      <c r="G21" s="302"/>
      <c r="H21" s="302"/>
      <c r="I21" s="302"/>
      <c r="J21" s="302"/>
      <c r="K21" s="302"/>
      <c r="L21" s="302"/>
      <c r="M21" s="302"/>
      <c r="N21" s="302"/>
      <c r="O21" s="302"/>
      <c r="P21" s="302"/>
    </row>
    <row r="22" spans="1:16">
      <c r="A22" s="302"/>
      <c r="B22" s="302"/>
      <c r="C22" s="302"/>
      <c r="D22" s="302"/>
      <c r="E22" s="302"/>
      <c r="F22" s="302"/>
      <c r="G22" s="302"/>
      <c r="H22" s="302"/>
      <c r="I22" s="302"/>
      <c r="J22" s="302"/>
      <c r="K22" s="302"/>
      <c r="L22" s="302"/>
      <c r="M22" s="302"/>
      <c r="N22" s="302"/>
      <c r="O22" s="302"/>
      <c r="P22" s="302"/>
    </row>
    <row r="23" spans="1:16">
      <c r="A23" s="302"/>
      <c r="B23" s="302"/>
      <c r="C23" s="302"/>
      <c r="D23" s="302"/>
      <c r="E23" s="302"/>
      <c r="F23" s="302"/>
      <c r="G23" s="302"/>
      <c r="H23" s="302"/>
      <c r="I23" s="302"/>
      <c r="J23" s="302"/>
      <c r="K23" s="302"/>
      <c r="L23" s="302"/>
      <c r="M23" s="302"/>
      <c r="N23" s="302"/>
      <c r="O23" s="302"/>
      <c r="P23" s="302"/>
    </row>
    <row r="24" spans="1:16">
      <c r="A24" s="302"/>
      <c r="B24" s="302"/>
      <c r="C24" s="302"/>
      <c r="D24" s="302"/>
      <c r="E24" s="302"/>
      <c r="F24" s="302"/>
      <c r="G24" s="302"/>
      <c r="H24" s="302"/>
      <c r="I24" s="302"/>
      <c r="J24" s="302"/>
      <c r="K24" s="302"/>
      <c r="L24" s="302"/>
      <c r="M24" s="302"/>
      <c r="N24" s="302"/>
      <c r="O24" s="302"/>
      <c r="P24" s="302"/>
    </row>
    <row r="25" spans="1:16">
      <c r="A25" s="302"/>
      <c r="B25" s="302"/>
      <c r="C25" s="302"/>
      <c r="D25" s="302"/>
      <c r="E25" s="302"/>
      <c r="F25" s="302"/>
      <c r="G25" s="302"/>
      <c r="H25" s="302"/>
      <c r="I25" s="302"/>
      <c r="J25" s="302"/>
      <c r="K25" s="302"/>
      <c r="L25" s="302"/>
      <c r="M25" s="302"/>
      <c r="N25" s="302"/>
      <c r="O25" s="302"/>
      <c r="P25" s="302"/>
    </row>
    <row r="26" spans="1:16" ht="15.6">
      <c r="A26" s="1092" t="s">
        <v>327</v>
      </c>
      <c r="B26" s="1092"/>
      <c r="C26" s="1092"/>
      <c r="D26" s="1092"/>
      <c r="E26" s="1092"/>
      <c r="F26" s="1092"/>
      <c r="G26" s="1092"/>
      <c r="H26" s="1092"/>
      <c r="I26" s="1092"/>
      <c r="J26" s="1092"/>
      <c r="K26" s="1092"/>
      <c r="L26" s="1092"/>
      <c r="M26" s="1092"/>
      <c r="N26" s="1092"/>
      <c r="O26" s="1092"/>
      <c r="P26" s="1092"/>
    </row>
    <row r="27" spans="1:16" ht="15.6">
      <c r="A27" s="1092" t="s">
        <v>731</v>
      </c>
      <c r="B27" s="1092"/>
      <c r="C27" s="1092"/>
      <c r="D27" s="1092"/>
      <c r="E27" s="1092"/>
      <c r="F27" s="1092"/>
      <c r="G27" s="1092"/>
      <c r="H27" s="1092"/>
      <c r="I27" s="1092"/>
      <c r="J27" s="1092"/>
      <c r="K27" s="1092"/>
      <c r="L27" s="1092"/>
      <c r="M27" s="1092"/>
      <c r="N27" s="1092"/>
      <c r="O27" s="1092"/>
      <c r="P27" s="1092"/>
    </row>
    <row r="28" spans="1:16" ht="15.6">
      <c r="A28" s="1086" t="s">
        <v>328</v>
      </c>
      <c r="B28" s="1086"/>
      <c r="C28" s="1086"/>
      <c r="D28" s="1086"/>
      <c r="E28" s="1086"/>
      <c r="F28" s="1086"/>
      <c r="G28" s="1086"/>
      <c r="H28" s="1086"/>
      <c r="I28" s="1086"/>
      <c r="J28" s="1086"/>
      <c r="K28" s="1086"/>
      <c r="L28" s="1086"/>
      <c r="M28" s="1086"/>
      <c r="N28" s="1086"/>
      <c r="O28" s="1086"/>
      <c r="P28" s="1086"/>
    </row>
    <row r="29" spans="1:16" ht="15.6">
      <c r="A29" s="645"/>
      <c r="B29" s="645"/>
      <c r="C29" s="645"/>
      <c r="D29" s="645"/>
      <c r="E29" s="645"/>
      <c r="F29" s="645"/>
      <c r="G29" s="645"/>
      <c r="H29" s="1086" t="s">
        <v>730</v>
      </c>
      <c r="I29" s="1086"/>
      <c r="J29" s="645"/>
      <c r="K29" s="302"/>
      <c r="L29" s="302"/>
      <c r="M29" s="302"/>
      <c r="N29" s="302"/>
      <c r="O29" s="302"/>
      <c r="P29" s="302"/>
    </row>
    <row r="30" spans="1:16">
      <c r="A30" s="1087" t="s">
        <v>711</v>
      </c>
      <c r="B30" s="1087"/>
      <c r="C30" s="1087"/>
      <c r="D30" s="1087"/>
      <c r="E30" s="1087"/>
      <c r="F30" s="1087"/>
      <c r="G30" s="1087"/>
      <c r="H30" s="1087"/>
      <c r="I30" s="1087"/>
      <c r="J30" s="1087"/>
      <c r="K30" s="1087"/>
      <c r="L30" s="1087"/>
      <c r="M30" s="1087"/>
      <c r="N30" s="1087"/>
      <c r="O30" s="1087"/>
      <c r="P30" s="1087"/>
    </row>
    <row r="31" spans="1:16">
      <c r="A31" s="302"/>
      <c r="B31" s="302"/>
      <c r="C31" s="302"/>
      <c r="D31" s="302"/>
      <c r="E31" s="302"/>
      <c r="F31" s="302"/>
      <c r="G31" s="302"/>
      <c r="H31" s="302"/>
      <c r="I31" s="302"/>
      <c r="J31" s="302"/>
      <c r="K31" s="302"/>
      <c r="L31" s="302"/>
      <c r="M31" s="302"/>
      <c r="N31" s="302"/>
      <c r="O31" s="302"/>
      <c r="P31" s="302"/>
    </row>
  </sheetData>
  <mergeCells count="9">
    <mergeCell ref="A28:P28"/>
    <mergeCell ref="H29:I29"/>
    <mergeCell ref="A30:P30"/>
    <mergeCell ref="L2:P2"/>
    <mergeCell ref="N6:P6"/>
    <mergeCell ref="N7:P7"/>
    <mergeCell ref="M16:P17"/>
    <mergeCell ref="A26:P26"/>
    <mergeCell ref="A27:P27"/>
  </mergeCells>
  <pageMargins left="0" right="0" top="0" bottom="0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A107"/>
  <sheetViews>
    <sheetView zoomScaleNormal="100" workbookViewId="0">
      <selection activeCell="C14" sqref="C14"/>
    </sheetView>
  </sheetViews>
  <sheetFormatPr defaultColWidth="9.109375" defaultRowHeight="13.2"/>
  <cols>
    <col min="1" max="1" width="35.5546875" style="137" customWidth="1"/>
    <col min="2" max="2" width="6.109375" style="137" customWidth="1"/>
    <col min="3" max="3" width="15.33203125" style="137" customWidth="1"/>
    <col min="4" max="4" width="7.21875" style="137" customWidth="1"/>
    <col min="5" max="5" width="11" style="137" customWidth="1"/>
    <col min="6" max="6" width="12.5546875" style="137" customWidth="1"/>
    <col min="7" max="7" width="10.44140625" style="137" customWidth="1"/>
    <col min="8" max="8" width="14.44140625" style="137" customWidth="1"/>
    <col min="9" max="9" width="10.44140625" style="137" customWidth="1"/>
    <col min="10" max="10" width="12.109375" style="137" customWidth="1"/>
    <col min="11" max="11" width="9.109375" style="499" hidden="1" customWidth="1"/>
    <col min="12" max="12" width="11.5546875" style="499" hidden="1" customWidth="1"/>
    <col min="13" max="13" width="9.109375" style="499" hidden="1" customWidth="1"/>
    <col min="14" max="14" width="10.33203125" style="499" hidden="1" customWidth="1"/>
    <col min="15" max="27" width="9.109375" style="499" hidden="1" customWidth="1"/>
    <col min="28" max="28" width="0" style="499" hidden="1" customWidth="1"/>
    <col min="29" max="16384" width="9.109375" style="499"/>
  </cols>
  <sheetData>
    <row r="1" spans="1:26" ht="19.2" customHeight="1">
      <c r="A1" s="1093" t="s">
        <v>329</v>
      </c>
      <c r="B1" s="1093" t="s">
        <v>2</v>
      </c>
      <c r="C1" s="1093" t="s">
        <v>330</v>
      </c>
      <c r="D1" s="1093" t="s">
        <v>331</v>
      </c>
      <c r="E1" s="1093" t="s">
        <v>332</v>
      </c>
      <c r="F1" s="1093"/>
      <c r="G1" s="1093"/>
      <c r="H1" s="1093"/>
      <c r="I1" s="1093"/>
      <c r="J1" s="1093"/>
      <c r="K1" s="777"/>
      <c r="L1" s="777"/>
      <c r="M1" s="777"/>
      <c r="N1" s="777"/>
      <c r="O1" s="777"/>
      <c r="P1" s="777"/>
      <c r="Q1" s="777"/>
      <c r="R1" s="777"/>
      <c r="S1" s="777"/>
      <c r="T1" s="777"/>
      <c r="U1" s="777"/>
      <c r="V1" s="777"/>
      <c r="W1" s="777"/>
      <c r="X1" s="777"/>
      <c r="Y1" s="777"/>
      <c r="Z1" s="777"/>
    </row>
    <row r="2" spans="1:26" ht="51" customHeight="1">
      <c r="A2" s="1093"/>
      <c r="B2" s="1093"/>
      <c r="C2" s="1093"/>
      <c r="D2" s="1093"/>
      <c r="E2" s="1093" t="s">
        <v>779</v>
      </c>
      <c r="F2" s="1093"/>
      <c r="G2" s="1093" t="s">
        <v>780</v>
      </c>
      <c r="H2" s="1093"/>
      <c r="I2" s="1093" t="s">
        <v>781</v>
      </c>
      <c r="J2" s="1093"/>
      <c r="K2" s="1093"/>
      <c r="L2" s="1093"/>
      <c r="M2" s="1093"/>
      <c r="N2" s="1093"/>
      <c r="O2" s="1093"/>
      <c r="P2" s="1093"/>
      <c r="Q2" s="1093"/>
      <c r="R2" s="1093"/>
      <c r="S2" s="1093"/>
      <c r="T2" s="1093"/>
      <c r="U2" s="1093"/>
      <c r="V2" s="1093"/>
      <c r="W2" s="1093"/>
      <c r="X2" s="1093"/>
      <c r="Y2" s="1093"/>
      <c r="Z2" s="1093"/>
    </row>
    <row r="3" spans="1:26" ht="52.8">
      <c r="A3" s="1093"/>
      <c r="B3" s="1093"/>
      <c r="C3" s="1093"/>
      <c r="D3" s="1093"/>
      <c r="E3" s="683" t="s">
        <v>333</v>
      </c>
      <c r="F3" s="683" t="s">
        <v>334</v>
      </c>
      <c r="G3" s="646" t="s">
        <v>333</v>
      </c>
      <c r="H3" s="646" t="s">
        <v>334</v>
      </c>
      <c r="I3" s="684" t="s">
        <v>333</v>
      </c>
      <c r="J3" s="684" t="s">
        <v>334</v>
      </c>
      <c r="K3" s="646" t="s">
        <v>333</v>
      </c>
      <c r="L3" s="646" t="s">
        <v>334</v>
      </c>
      <c r="M3" s="646" t="s">
        <v>333</v>
      </c>
      <c r="N3" s="646" t="s">
        <v>334</v>
      </c>
      <c r="O3" s="654" t="s">
        <v>333</v>
      </c>
      <c r="P3" s="654" t="s">
        <v>334</v>
      </c>
      <c r="Q3" s="654" t="s">
        <v>333</v>
      </c>
      <c r="R3" s="654" t="s">
        <v>334</v>
      </c>
      <c r="S3" s="654" t="s">
        <v>333</v>
      </c>
      <c r="T3" s="654" t="s">
        <v>334</v>
      </c>
      <c r="U3" s="672" t="s">
        <v>333</v>
      </c>
      <c r="V3" s="672" t="s">
        <v>334</v>
      </c>
      <c r="W3" s="771" t="s">
        <v>333</v>
      </c>
      <c r="X3" s="771" t="s">
        <v>334</v>
      </c>
      <c r="Y3" s="771" t="s">
        <v>333</v>
      </c>
      <c r="Z3" s="771" t="s">
        <v>334</v>
      </c>
    </row>
    <row r="4" spans="1:26">
      <c r="A4" s="1094" t="s">
        <v>517</v>
      </c>
      <c r="B4" s="1094"/>
      <c r="C4" s="646"/>
      <c r="D4" s="646"/>
      <c r="E4" s="683"/>
      <c r="F4" s="683"/>
      <c r="G4" s="646"/>
      <c r="H4" s="646"/>
      <c r="I4" s="646"/>
      <c r="J4" s="646"/>
      <c r="K4" s="646"/>
      <c r="L4" s="646"/>
      <c r="M4" s="646"/>
      <c r="N4" s="646"/>
      <c r="O4" s="654"/>
      <c r="P4" s="654"/>
      <c r="Q4" s="654"/>
      <c r="R4" s="654"/>
      <c r="S4" s="654"/>
      <c r="T4" s="654"/>
      <c r="U4" s="672"/>
      <c r="V4" s="672"/>
      <c r="W4" s="771"/>
      <c r="X4" s="771"/>
      <c r="Y4" s="771"/>
      <c r="Z4" s="771"/>
    </row>
    <row r="5" spans="1:26" ht="66.599999999999994" customHeight="1">
      <c r="A5" s="804" t="s">
        <v>751</v>
      </c>
      <c r="B5" s="783" t="s">
        <v>414</v>
      </c>
      <c r="C5" s="753" t="s">
        <v>750</v>
      </c>
      <c r="D5" s="754">
        <f>F5+H5+J5+L5+N5+P5+R5+T5+V5+X5+Z5</f>
        <v>2.1040000000000001</v>
      </c>
      <c r="E5" s="308">
        <v>1</v>
      </c>
      <c r="F5" s="309">
        <v>4.2999999999999997E-2</v>
      </c>
      <c r="G5" s="308">
        <v>1</v>
      </c>
      <c r="H5" s="309">
        <v>2</v>
      </c>
      <c r="I5" s="308">
        <v>1</v>
      </c>
      <c r="J5" s="309">
        <v>6.0999999999999999E-2</v>
      </c>
      <c r="K5" s="308">
        <v>1</v>
      </c>
      <c r="L5" s="309"/>
      <c r="M5" s="308">
        <v>1</v>
      </c>
      <c r="N5" s="309"/>
      <c r="O5" s="308">
        <v>1</v>
      </c>
      <c r="P5" s="309"/>
      <c r="Q5" s="308">
        <v>1</v>
      </c>
      <c r="R5" s="309"/>
      <c r="S5" s="308">
        <v>1</v>
      </c>
      <c r="T5" s="309"/>
      <c r="U5" s="308">
        <v>1</v>
      </c>
      <c r="V5" s="309"/>
      <c r="W5" s="308">
        <v>1</v>
      </c>
      <c r="X5" s="309"/>
      <c r="Y5" s="308">
        <v>1</v>
      </c>
      <c r="Z5" s="309"/>
    </row>
    <row r="6" spans="1:26" ht="51" hidden="1" customHeight="1">
      <c r="A6" s="674" t="s">
        <v>571</v>
      </c>
      <c r="B6" s="580" t="s">
        <v>463</v>
      </c>
      <c r="C6" s="657" t="s">
        <v>570</v>
      </c>
      <c r="D6" s="578">
        <f>N6+P6+L6+H6</f>
        <v>0</v>
      </c>
      <c r="E6" s="308"/>
      <c r="F6" s="309"/>
      <c r="G6" s="308">
        <v>1</v>
      </c>
      <c r="H6" s="309"/>
      <c r="I6" s="308"/>
      <c r="J6" s="309"/>
      <c r="K6" s="308">
        <v>1</v>
      </c>
      <c r="L6" s="309"/>
      <c r="M6" s="308">
        <v>1</v>
      </c>
      <c r="N6" s="309"/>
      <c r="O6" s="308">
        <v>1</v>
      </c>
      <c r="P6" s="309"/>
      <c r="Q6" s="308">
        <v>1</v>
      </c>
      <c r="R6" s="309"/>
      <c r="S6" s="308"/>
      <c r="T6" s="309"/>
      <c r="U6" s="308"/>
      <c r="V6" s="309"/>
      <c r="W6" s="308"/>
      <c r="X6" s="309"/>
      <c r="Y6" s="308"/>
      <c r="Z6" s="309"/>
    </row>
    <row r="7" spans="1:26" ht="47.4" hidden="1" customHeight="1">
      <c r="A7" s="642" t="s">
        <v>462</v>
      </c>
      <c r="B7" s="580" t="s">
        <v>463</v>
      </c>
      <c r="C7" s="644" t="s">
        <v>464</v>
      </c>
      <c r="D7" s="618">
        <f>H7</f>
        <v>0</v>
      </c>
      <c r="E7" s="308"/>
      <c r="F7" s="309"/>
      <c r="G7" s="308"/>
      <c r="H7" s="309"/>
      <c r="I7" s="308"/>
      <c r="J7" s="309"/>
      <c r="K7" s="308"/>
      <c r="L7" s="309"/>
      <c r="M7" s="308"/>
      <c r="N7" s="309"/>
      <c r="O7" s="308"/>
      <c r="P7" s="309"/>
      <c r="Q7" s="308"/>
      <c r="R7" s="309"/>
      <c r="S7" s="308"/>
      <c r="T7" s="309"/>
      <c r="U7" s="308"/>
      <c r="V7" s="309"/>
      <c r="W7" s="308"/>
      <c r="X7" s="309"/>
      <c r="Y7" s="308"/>
      <c r="Z7" s="309"/>
    </row>
    <row r="8" spans="1:26" ht="20.399999999999999" hidden="1" customHeight="1">
      <c r="A8" s="643" t="s">
        <v>402</v>
      </c>
      <c r="B8" s="580"/>
      <c r="C8" s="581"/>
      <c r="D8" s="581"/>
      <c r="E8" s="308"/>
      <c r="F8" s="309"/>
      <c r="G8" s="308"/>
      <c r="H8" s="309"/>
      <c r="I8" s="308"/>
      <c r="J8" s="309"/>
      <c r="K8" s="308"/>
      <c r="L8" s="309"/>
      <c r="M8" s="308"/>
      <c r="N8" s="309"/>
      <c r="O8" s="308"/>
      <c r="P8" s="309"/>
      <c r="Q8" s="308"/>
      <c r="R8" s="309"/>
      <c r="S8" s="308"/>
      <c r="T8" s="309"/>
      <c r="U8" s="308"/>
      <c r="V8" s="309"/>
      <c r="W8" s="308"/>
      <c r="X8" s="309"/>
      <c r="Y8" s="308"/>
      <c r="Z8" s="309"/>
    </row>
    <row r="9" spans="1:26" ht="59.4" hidden="1" customHeight="1">
      <c r="A9" s="642" t="s">
        <v>404</v>
      </c>
      <c r="B9" s="580" t="s">
        <v>321</v>
      </c>
      <c r="C9" s="581"/>
      <c r="D9" s="581"/>
      <c r="E9" s="308"/>
      <c r="F9" s="309"/>
      <c r="G9" s="308"/>
      <c r="H9" s="309"/>
      <c r="I9" s="308"/>
      <c r="J9" s="309"/>
      <c r="K9" s="308"/>
      <c r="L9" s="309"/>
      <c r="M9" s="308"/>
      <c r="N9" s="309"/>
      <c r="O9" s="308"/>
      <c r="P9" s="309"/>
      <c r="Q9" s="308"/>
      <c r="R9" s="309"/>
      <c r="S9" s="308"/>
      <c r="T9" s="309"/>
      <c r="U9" s="308"/>
      <c r="V9" s="309"/>
      <c r="W9" s="308"/>
      <c r="X9" s="309"/>
      <c r="Y9" s="308"/>
      <c r="Z9" s="309"/>
    </row>
    <row r="10" spans="1:26" ht="13.2" hidden="1" customHeight="1">
      <c r="A10" s="311" t="s">
        <v>335</v>
      </c>
      <c r="B10" s="312"/>
      <c r="C10" s="313"/>
      <c r="D10" s="308"/>
      <c r="E10" s="308"/>
      <c r="F10" s="308"/>
      <c r="G10" s="308"/>
      <c r="H10" s="308"/>
      <c r="I10" s="308"/>
      <c r="J10" s="308"/>
      <c r="K10" s="308"/>
      <c r="L10" s="308"/>
      <c r="M10" s="308"/>
      <c r="N10" s="308"/>
      <c r="O10" s="308"/>
      <c r="P10" s="308"/>
      <c r="Q10" s="308"/>
      <c r="R10" s="308"/>
      <c r="S10" s="308"/>
      <c r="T10" s="308"/>
      <c r="U10" s="308"/>
      <c r="V10" s="308"/>
      <c r="W10" s="308"/>
      <c r="X10" s="308"/>
      <c r="Y10" s="308"/>
      <c r="Z10" s="308"/>
    </row>
    <row r="11" spans="1:26">
      <c r="A11" s="313" t="s">
        <v>336</v>
      </c>
      <c r="B11" s="312"/>
      <c r="C11" s="314"/>
      <c r="D11" s="314"/>
      <c r="E11" s="314" t="s">
        <v>105</v>
      </c>
      <c r="F11" s="308">
        <f>SUM(F5:F8)</f>
        <v>4.2999999999999997E-2</v>
      </c>
      <c r="G11" s="314" t="s">
        <v>105</v>
      </c>
      <c r="H11" s="308">
        <f t="shared" ref="H11" si="0">SUM(H5:H8)</f>
        <v>2</v>
      </c>
      <c r="I11" s="314" t="s">
        <v>105</v>
      </c>
      <c r="J11" s="308">
        <f t="shared" ref="J11" si="1">SUM(J5:J8)</f>
        <v>6.0999999999999999E-2</v>
      </c>
      <c r="K11" s="314" t="s">
        <v>105</v>
      </c>
      <c r="L11" s="308">
        <f t="shared" ref="L11" si="2">SUM(L5:L8)</f>
        <v>0</v>
      </c>
      <c r="M11" s="314" t="s">
        <v>105</v>
      </c>
      <c r="N11" s="308">
        <f t="shared" ref="N11" si="3">SUM(N5:N8)</f>
        <v>0</v>
      </c>
      <c r="O11" s="314" t="s">
        <v>105</v>
      </c>
      <c r="P11" s="308">
        <f t="shared" ref="P11" si="4">SUM(P5:P8)</f>
        <v>0</v>
      </c>
      <c r="Q11" s="314" t="s">
        <v>105</v>
      </c>
      <c r="R11" s="308">
        <f t="shared" ref="R11" si="5">SUM(R5:R8)</f>
        <v>0</v>
      </c>
      <c r="S11" s="314" t="s">
        <v>105</v>
      </c>
      <c r="T11" s="308">
        <f>SUM(T5:T8)</f>
        <v>0</v>
      </c>
      <c r="U11" s="314" t="s">
        <v>105</v>
      </c>
      <c r="V11" s="308">
        <f t="shared" ref="V11" si="6">SUM(V5:V8)</f>
        <v>0</v>
      </c>
      <c r="W11" s="314" t="s">
        <v>105</v>
      </c>
      <c r="X11" s="308">
        <f t="shared" ref="X11" si="7">SUM(X5:X8)</f>
        <v>0</v>
      </c>
      <c r="Y11" s="314" t="s">
        <v>105</v>
      </c>
      <c r="Z11" s="308">
        <f t="shared" ref="Z11" si="8">SUM(Z5:Z8)</f>
        <v>0</v>
      </c>
    </row>
    <row r="12" spans="1:26">
      <c r="A12" s="313" t="s">
        <v>337</v>
      </c>
      <c r="B12" s="312"/>
      <c r="C12" s="312"/>
      <c r="D12" s="312"/>
      <c r="E12" s="312" t="s">
        <v>105</v>
      </c>
      <c r="F12" s="308">
        <f>F11</f>
        <v>4.2999999999999997E-2</v>
      </c>
      <c r="G12" s="312" t="s">
        <v>105</v>
      </c>
      <c r="H12" s="308">
        <f t="shared" ref="H12" si="9">H11</f>
        <v>2</v>
      </c>
      <c r="I12" s="312" t="s">
        <v>105</v>
      </c>
      <c r="J12" s="308">
        <f t="shared" ref="J12" si="10">J11</f>
        <v>6.0999999999999999E-2</v>
      </c>
      <c r="K12" s="312" t="s">
        <v>105</v>
      </c>
      <c r="L12" s="308">
        <f t="shared" ref="L12" si="11">L11</f>
        <v>0</v>
      </c>
      <c r="M12" s="312" t="s">
        <v>105</v>
      </c>
      <c r="N12" s="308">
        <f t="shared" ref="N12" si="12">N11</f>
        <v>0</v>
      </c>
      <c r="O12" s="312" t="s">
        <v>105</v>
      </c>
      <c r="P12" s="308">
        <f t="shared" ref="P12" si="13">P11</f>
        <v>0</v>
      </c>
      <c r="Q12" s="312" t="s">
        <v>105</v>
      </c>
      <c r="R12" s="308">
        <f t="shared" ref="R12" si="14">R11</f>
        <v>0</v>
      </c>
      <c r="S12" s="312" t="s">
        <v>105</v>
      </c>
      <c r="T12" s="308">
        <f t="shared" ref="T12" si="15">T11</f>
        <v>0</v>
      </c>
      <c r="U12" s="312" t="s">
        <v>105</v>
      </c>
      <c r="V12" s="308">
        <f t="shared" ref="V12" si="16">V11</f>
        <v>0</v>
      </c>
      <c r="W12" s="312" t="s">
        <v>105</v>
      </c>
      <c r="X12" s="308">
        <f t="shared" ref="X12" si="17">X11</f>
        <v>0</v>
      </c>
      <c r="Y12" s="312" t="s">
        <v>105</v>
      </c>
      <c r="Z12" s="308">
        <f t="shared" ref="Z12" si="18">Z11</f>
        <v>0</v>
      </c>
    </row>
    <row r="13" spans="1:26">
      <c r="A13" s="313" t="s">
        <v>338</v>
      </c>
      <c r="B13" s="312"/>
      <c r="C13" s="312"/>
      <c r="D13" s="312"/>
      <c r="E13" s="312" t="s">
        <v>105</v>
      </c>
      <c r="F13" s="308">
        <v>0</v>
      </c>
      <c r="G13" s="312" t="s">
        <v>105</v>
      </c>
      <c r="H13" s="308">
        <v>0</v>
      </c>
      <c r="I13" s="312" t="s">
        <v>105</v>
      </c>
      <c r="J13" s="308">
        <v>0</v>
      </c>
      <c r="K13" s="312" t="s">
        <v>105</v>
      </c>
      <c r="L13" s="308">
        <v>0</v>
      </c>
      <c r="M13" s="312" t="s">
        <v>105</v>
      </c>
      <c r="N13" s="308">
        <v>0</v>
      </c>
      <c r="O13" s="312" t="s">
        <v>105</v>
      </c>
      <c r="P13" s="308">
        <v>0</v>
      </c>
      <c r="Q13" s="312" t="s">
        <v>105</v>
      </c>
      <c r="R13" s="308">
        <v>0</v>
      </c>
      <c r="S13" s="312" t="s">
        <v>105</v>
      </c>
      <c r="T13" s="308">
        <v>0</v>
      </c>
      <c r="U13" s="312" t="s">
        <v>105</v>
      </c>
      <c r="V13" s="308">
        <v>0</v>
      </c>
      <c r="W13" s="312" t="s">
        <v>105</v>
      </c>
      <c r="X13" s="308">
        <v>0</v>
      </c>
      <c r="Y13" s="312" t="s">
        <v>105</v>
      </c>
      <c r="Z13" s="308">
        <v>0</v>
      </c>
    </row>
    <row r="14" spans="1:26">
      <c r="A14" s="313" t="s">
        <v>339</v>
      </c>
      <c r="B14" s="312"/>
      <c r="C14" s="312"/>
      <c r="D14" s="312"/>
      <c r="E14" s="312" t="s">
        <v>105</v>
      </c>
      <c r="F14" s="308">
        <f>F11</f>
        <v>4.2999999999999997E-2</v>
      </c>
      <c r="G14" s="312" t="s">
        <v>105</v>
      </c>
      <c r="H14" s="308">
        <f t="shared" ref="H14" si="19">H11</f>
        <v>2</v>
      </c>
      <c r="I14" s="312" t="s">
        <v>105</v>
      </c>
      <c r="J14" s="308">
        <f t="shared" ref="J14" si="20">J11</f>
        <v>6.0999999999999999E-2</v>
      </c>
      <c r="K14" s="312" t="s">
        <v>105</v>
      </c>
      <c r="L14" s="308">
        <f t="shared" ref="L14" si="21">L11</f>
        <v>0</v>
      </c>
      <c r="M14" s="312" t="s">
        <v>105</v>
      </c>
      <c r="N14" s="308">
        <f t="shared" ref="N14" si="22">N11</f>
        <v>0</v>
      </c>
      <c r="O14" s="312" t="s">
        <v>105</v>
      </c>
      <c r="P14" s="308">
        <f t="shared" ref="P14" si="23">P11</f>
        <v>0</v>
      </c>
      <c r="Q14" s="312" t="s">
        <v>105</v>
      </c>
      <c r="R14" s="308">
        <f t="shared" ref="R14" si="24">R11</f>
        <v>0</v>
      </c>
      <c r="S14" s="312" t="s">
        <v>105</v>
      </c>
      <c r="T14" s="308">
        <f t="shared" ref="T14" si="25">T11</f>
        <v>0</v>
      </c>
      <c r="U14" s="312" t="s">
        <v>105</v>
      </c>
      <c r="V14" s="308">
        <f t="shared" ref="V14" si="26">V11</f>
        <v>0</v>
      </c>
      <c r="W14" s="312" t="s">
        <v>105</v>
      </c>
      <c r="X14" s="308">
        <f t="shared" ref="X14" si="27">X11</f>
        <v>0</v>
      </c>
      <c r="Y14" s="312" t="s">
        <v>105</v>
      </c>
      <c r="Z14" s="308">
        <f t="shared" ref="Z14" si="28">Z11</f>
        <v>0</v>
      </c>
    </row>
    <row r="15" spans="1:26" s="655" customFormat="1">
      <c r="A15" s="135"/>
      <c r="B15" s="136"/>
      <c r="C15" s="136"/>
      <c r="D15" s="136"/>
      <c r="E15" s="136"/>
      <c r="F15" s="310"/>
      <c r="G15" s="136"/>
      <c r="H15" s="310"/>
      <c r="I15" s="136"/>
      <c r="J15" s="310"/>
      <c r="K15" s="136"/>
      <c r="L15" s="310"/>
      <c r="M15" s="136"/>
      <c r="N15" s="310"/>
      <c r="O15" s="136"/>
      <c r="P15" s="310"/>
      <c r="Q15" s="136"/>
      <c r="R15" s="310"/>
      <c r="S15" s="136"/>
      <c r="T15" s="310"/>
    </row>
    <row r="16" spans="1:26" s="655" customFormat="1">
      <c r="A16" s="137" t="s">
        <v>340</v>
      </c>
      <c r="B16" s="315"/>
      <c r="C16" s="137"/>
      <c r="D16" s="137"/>
      <c r="E16" s="137"/>
      <c r="F16" s="137"/>
      <c r="G16" s="135"/>
      <c r="H16" s="135"/>
      <c r="I16" s="571"/>
      <c r="J16" s="571"/>
    </row>
    <row r="17" spans="1:22" s="655" customFormat="1">
      <c r="A17" s="316" t="s">
        <v>341</v>
      </c>
      <c r="B17" s="317"/>
      <c r="C17" s="316"/>
      <c r="D17" s="316"/>
      <c r="E17" s="319" t="s">
        <v>56</v>
      </c>
      <c r="G17" s="685"/>
      <c r="H17" s="685"/>
      <c r="I17" s="571"/>
      <c r="J17" s="571"/>
      <c r="S17" s="501"/>
    </row>
    <row r="18" spans="1:22" s="655" customFormat="1">
      <c r="A18" s="318" t="s">
        <v>106</v>
      </c>
      <c r="B18" s="318"/>
      <c r="C18" s="320" t="s">
        <v>58</v>
      </c>
      <c r="D18" s="320"/>
      <c r="E18" s="320" t="s">
        <v>59</v>
      </c>
      <c r="G18" s="686"/>
      <c r="H18" s="686"/>
      <c r="I18" s="571"/>
      <c r="J18" s="571"/>
    </row>
    <row r="19" spans="1:22" s="655" customFormat="1">
      <c r="A19" s="137" t="s">
        <v>342</v>
      </c>
      <c r="B19" s="315"/>
      <c r="C19" s="137"/>
      <c r="D19" s="137"/>
      <c r="E19" s="137"/>
      <c r="G19" s="135"/>
      <c r="H19" s="135"/>
      <c r="I19" s="571"/>
      <c r="J19" s="571"/>
    </row>
    <row r="20" spans="1:22" s="655" customFormat="1" ht="39.6">
      <c r="A20" s="321" t="s">
        <v>726</v>
      </c>
      <c r="B20" s="317"/>
      <c r="C20" s="316"/>
      <c r="D20" s="316"/>
      <c r="E20" s="319" t="s">
        <v>724</v>
      </c>
      <c r="G20" s="685"/>
      <c r="H20" s="685"/>
      <c r="I20" s="571"/>
      <c r="J20" s="571"/>
    </row>
    <row r="21" spans="1:22" s="655" customFormat="1">
      <c r="A21" s="318" t="s">
        <v>106</v>
      </c>
      <c r="B21" s="318"/>
      <c r="C21" s="320" t="s">
        <v>58</v>
      </c>
      <c r="D21" s="320"/>
      <c r="E21" s="320" t="s">
        <v>59</v>
      </c>
      <c r="G21" s="686"/>
      <c r="H21" s="686"/>
      <c r="I21" s="571"/>
      <c r="J21" s="571"/>
    </row>
    <row r="22" spans="1:22" s="655" customFormat="1">
      <c r="A22" s="137"/>
      <c r="B22" s="137"/>
      <c r="C22" s="137"/>
      <c r="D22" s="137"/>
      <c r="E22" s="137"/>
      <c r="F22" s="137"/>
      <c r="G22" s="137"/>
      <c r="H22" s="137"/>
    </row>
    <row r="23" spans="1:22" hidden="1">
      <c r="G23" s="135"/>
      <c r="H23" s="135"/>
      <c r="I23" s="135"/>
      <c r="J23" s="135"/>
      <c r="K23" s="571"/>
      <c r="L23" s="571"/>
      <c r="M23" s="571"/>
      <c r="N23" s="571"/>
      <c r="O23" s="571"/>
      <c r="P23" s="571"/>
      <c r="Q23" s="571"/>
      <c r="R23" s="571"/>
      <c r="S23" s="571"/>
    </row>
    <row r="24" spans="1:22" hidden="1">
      <c r="A24" s="1093" t="s">
        <v>329</v>
      </c>
      <c r="B24" s="1093" t="s">
        <v>2</v>
      </c>
      <c r="C24" s="1093" t="s">
        <v>330</v>
      </c>
      <c r="D24" s="1093" t="s">
        <v>331</v>
      </c>
      <c r="E24" s="1093" t="s">
        <v>332</v>
      </c>
      <c r="F24" s="1093"/>
      <c r="G24" s="1093"/>
      <c r="H24" s="1093"/>
      <c r="I24" s="1093"/>
      <c r="J24" s="1093"/>
      <c r="K24" s="1093"/>
      <c r="L24" s="1093"/>
      <c r="M24" s="1093"/>
      <c r="N24" s="1093"/>
      <c r="O24" s="1093"/>
      <c r="P24" s="1093"/>
      <c r="Q24" s="1093"/>
      <c r="R24" s="1093"/>
      <c r="S24" s="1093"/>
      <c r="T24" s="1093"/>
      <c r="U24" s="1093"/>
      <c r="V24" s="1093"/>
    </row>
    <row r="25" spans="1:22" hidden="1">
      <c r="A25" s="1093"/>
      <c r="B25" s="1093"/>
      <c r="C25" s="1093"/>
      <c r="D25" s="1093"/>
      <c r="E25" s="1093"/>
      <c r="F25" s="1093"/>
      <c r="G25" s="1093"/>
      <c r="H25" s="1093"/>
      <c r="I25" s="1093"/>
      <c r="J25" s="1093"/>
      <c r="K25" s="1093"/>
      <c r="L25" s="1093"/>
      <c r="M25" s="1093"/>
      <c r="N25" s="1093"/>
      <c r="O25" s="1093"/>
      <c r="P25" s="1093"/>
      <c r="Q25" s="1093"/>
      <c r="R25" s="1093"/>
      <c r="S25" s="1093"/>
      <c r="T25" s="1093"/>
      <c r="U25" s="1093"/>
      <c r="V25" s="1093"/>
    </row>
    <row r="26" spans="1:22" ht="52.8" hidden="1">
      <c r="A26" s="1093"/>
      <c r="B26" s="1093"/>
      <c r="C26" s="1093"/>
      <c r="D26" s="1093"/>
      <c r="E26" s="646" t="s">
        <v>333</v>
      </c>
      <c r="F26" s="646" t="s">
        <v>334</v>
      </c>
      <c r="G26" s="646" t="s">
        <v>333</v>
      </c>
      <c r="H26" s="646" t="s">
        <v>334</v>
      </c>
      <c r="I26" s="646" t="s">
        <v>333</v>
      </c>
      <c r="J26" s="646" t="s">
        <v>334</v>
      </c>
      <c r="K26" s="646" t="s">
        <v>333</v>
      </c>
      <c r="L26" s="646" t="s">
        <v>334</v>
      </c>
      <c r="M26" s="646" t="s">
        <v>333</v>
      </c>
      <c r="N26" s="646" t="s">
        <v>334</v>
      </c>
      <c r="O26" s="646" t="s">
        <v>333</v>
      </c>
      <c r="P26" s="646" t="s">
        <v>334</v>
      </c>
      <c r="Q26" s="646" t="s">
        <v>333</v>
      </c>
      <c r="R26" s="646" t="s">
        <v>334</v>
      </c>
      <c r="S26" s="646" t="s">
        <v>333</v>
      </c>
      <c r="T26" s="646" t="s">
        <v>334</v>
      </c>
      <c r="U26" s="646" t="s">
        <v>333</v>
      </c>
      <c r="V26" s="646" t="s">
        <v>334</v>
      </c>
    </row>
    <row r="27" spans="1:22" hidden="1">
      <c r="A27" s="1094" t="s">
        <v>487</v>
      </c>
      <c r="B27" s="1094"/>
      <c r="C27" s="646"/>
      <c r="D27" s="646"/>
      <c r="E27" s="646"/>
      <c r="F27" s="646"/>
      <c r="G27" s="646"/>
      <c r="H27" s="646"/>
      <c r="I27" s="646"/>
      <c r="J27" s="646"/>
      <c r="K27" s="646"/>
      <c r="L27" s="646"/>
      <c r="M27" s="646"/>
      <c r="N27" s="646"/>
      <c r="O27" s="646"/>
      <c r="P27" s="646"/>
      <c r="Q27" s="646"/>
      <c r="R27" s="646"/>
      <c r="S27" s="646"/>
      <c r="T27" s="646"/>
      <c r="U27" s="646"/>
      <c r="V27" s="646"/>
    </row>
    <row r="28" spans="1:22" ht="49.2" hidden="1">
      <c r="A28" s="642" t="s">
        <v>405</v>
      </c>
      <c r="B28" s="580" t="s">
        <v>403</v>
      </c>
      <c r="C28" s="581"/>
      <c r="D28" s="581"/>
      <c r="E28" s="308">
        <v>1</v>
      </c>
      <c r="F28" s="309"/>
      <c r="G28" s="308">
        <v>1</v>
      </c>
      <c r="H28" s="309"/>
      <c r="I28" s="308">
        <v>1</v>
      </c>
      <c r="J28" s="309"/>
      <c r="K28" s="308">
        <v>1</v>
      </c>
      <c r="L28" s="309"/>
      <c r="M28" s="308">
        <v>1</v>
      </c>
      <c r="N28" s="309"/>
      <c r="O28" s="308">
        <v>1</v>
      </c>
      <c r="P28" s="309"/>
      <c r="Q28" s="308">
        <v>1</v>
      </c>
      <c r="R28" s="309"/>
      <c r="S28" s="308">
        <v>1</v>
      </c>
      <c r="T28" s="309"/>
      <c r="U28" s="308">
        <v>1</v>
      </c>
      <c r="V28" s="309"/>
    </row>
    <row r="29" spans="1:22" ht="76.2" hidden="1">
      <c r="A29" s="642" t="s">
        <v>482</v>
      </c>
      <c r="B29" s="580" t="s">
        <v>414</v>
      </c>
      <c r="C29" s="644" t="s">
        <v>481</v>
      </c>
      <c r="D29" s="578">
        <f>F29+H29+J29+L29+N29+P29+R29</f>
        <v>0</v>
      </c>
      <c r="E29" s="308"/>
      <c r="F29" s="309"/>
      <c r="G29" s="308"/>
      <c r="H29" s="309"/>
      <c r="I29" s="308"/>
      <c r="J29" s="309"/>
      <c r="K29" s="308"/>
      <c r="L29" s="309"/>
      <c r="M29" s="308"/>
      <c r="N29" s="309"/>
      <c r="O29" s="308"/>
      <c r="P29" s="309"/>
      <c r="Q29" s="308"/>
      <c r="R29" s="309"/>
      <c r="S29" s="308"/>
      <c r="T29" s="309"/>
      <c r="U29" s="308"/>
      <c r="V29" s="309"/>
    </row>
    <row r="30" spans="1:22" ht="47.4" hidden="1">
      <c r="A30" s="642" t="s">
        <v>462</v>
      </c>
      <c r="B30" s="580" t="s">
        <v>463</v>
      </c>
      <c r="C30" s="644" t="s">
        <v>464</v>
      </c>
      <c r="D30" s="618">
        <f>H30</f>
        <v>0</v>
      </c>
      <c r="E30" s="308"/>
      <c r="F30" s="309"/>
      <c r="G30" s="308"/>
      <c r="H30" s="309"/>
      <c r="I30" s="308"/>
      <c r="J30" s="309"/>
      <c r="K30" s="308"/>
      <c r="L30" s="309"/>
      <c r="M30" s="308"/>
      <c r="N30" s="309"/>
      <c r="O30" s="308"/>
      <c r="P30" s="309"/>
      <c r="Q30" s="308"/>
      <c r="R30" s="309"/>
      <c r="S30" s="308"/>
      <c r="T30" s="309"/>
      <c r="U30" s="308"/>
      <c r="V30" s="309"/>
    </row>
    <row r="31" spans="1:22" ht="20.399999999999999" hidden="1">
      <c r="A31" s="643" t="s">
        <v>402</v>
      </c>
      <c r="B31" s="580"/>
      <c r="C31" s="581"/>
      <c r="D31" s="581"/>
      <c r="E31" s="308"/>
      <c r="F31" s="309"/>
      <c r="G31" s="308"/>
      <c r="H31" s="309"/>
      <c r="I31" s="308"/>
      <c r="J31" s="309"/>
      <c r="K31" s="308"/>
      <c r="L31" s="309"/>
      <c r="M31" s="308"/>
      <c r="N31" s="309"/>
      <c r="O31" s="308"/>
      <c r="P31" s="309"/>
      <c r="Q31" s="308"/>
      <c r="R31" s="309"/>
      <c r="S31" s="308"/>
      <c r="T31" s="309"/>
      <c r="U31" s="308"/>
      <c r="V31" s="309"/>
    </row>
    <row r="32" spans="1:22" ht="59.4" hidden="1">
      <c r="A32" s="642" t="s">
        <v>404</v>
      </c>
      <c r="B32" s="580" t="s">
        <v>321</v>
      </c>
      <c r="C32" s="581"/>
      <c r="D32" s="581"/>
      <c r="E32" s="308"/>
      <c r="F32" s="309"/>
      <c r="G32" s="308"/>
      <c r="H32" s="309"/>
      <c r="I32" s="308"/>
      <c r="J32" s="309"/>
      <c r="K32" s="308"/>
      <c r="L32" s="309"/>
      <c r="M32" s="308"/>
      <c r="N32" s="309"/>
      <c r="O32" s="308"/>
      <c r="P32" s="309"/>
      <c r="Q32" s="308"/>
      <c r="R32" s="309"/>
      <c r="S32" s="308"/>
      <c r="T32" s="309"/>
      <c r="U32" s="308"/>
      <c r="V32" s="309"/>
    </row>
    <row r="33" spans="1:22" hidden="1">
      <c r="A33" s="311" t="s">
        <v>335</v>
      </c>
      <c r="B33" s="312"/>
      <c r="C33" s="313"/>
      <c r="D33" s="308"/>
      <c r="E33" s="308"/>
      <c r="F33" s="308"/>
      <c r="G33" s="308"/>
      <c r="H33" s="308"/>
      <c r="I33" s="308"/>
      <c r="J33" s="308"/>
      <c r="K33" s="308"/>
      <c r="L33" s="308"/>
      <c r="M33" s="308"/>
      <c r="N33" s="308"/>
      <c r="O33" s="308"/>
      <c r="P33" s="308"/>
      <c r="Q33" s="308"/>
      <c r="R33" s="308"/>
      <c r="S33" s="308"/>
      <c r="T33" s="308"/>
      <c r="U33" s="308"/>
      <c r="V33" s="308"/>
    </row>
    <row r="34" spans="1:22" hidden="1">
      <c r="A34" s="313" t="s">
        <v>336</v>
      </c>
      <c r="B34" s="312"/>
      <c r="C34" s="314"/>
      <c r="D34" s="314"/>
      <c r="E34" s="314" t="s">
        <v>105</v>
      </c>
      <c r="F34" s="308">
        <f>SUM(F28:F31)</f>
        <v>0</v>
      </c>
      <c r="G34" s="314" t="s">
        <v>105</v>
      </c>
      <c r="H34" s="308">
        <f t="shared" ref="H34" si="29">SUM(H28:H31)</f>
        <v>0</v>
      </c>
      <c r="I34" s="314" t="s">
        <v>105</v>
      </c>
      <c r="J34" s="308">
        <f t="shared" ref="J34" si="30">SUM(J28:J31)</f>
        <v>0</v>
      </c>
      <c r="K34" s="314" t="s">
        <v>105</v>
      </c>
      <c r="L34" s="308">
        <f t="shared" ref="L34" si="31">SUM(L28:L31)</f>
        <v>0</v>
      </c>
      <c r="M34" s="314" t="s">
        <v>105</v>
      </c>
      <c r="N34" s="308">
        <f t="shared" ref="N34" si="32">SUM(N28:N31)</f>
        <v>0</v>
      </c>
      <c r="O34" s="314" t="s">
        <v>105</v>
      </c>
      <c r="P34" s="308">
        <f t="shared" ref="P34" si="33">SUM(P28:P31)</f>
        <v>0</v>
      </c>
      <c r="Q34" s="314" t="s">
        <v>105</v>
      </c>
      <c r="R34" s="308">
        <f t="shared" ref="R34" si="34">SUM(R28:R31)</f>
        <v>0</v>
      </c>
      <c r="S34" s="314" t="s">
        <v>105</v>
      </c>
      <c r="T34" s="308">
        <f t="shared" ref="T34" si="35">SUM(T28:T31)</f>
        <v>0</v>
      </c>
      <c r="U34" s="314" t="s">
        <v>105</v>
      </c>
      <c r="V34" s="308">
        <f t="shared" ref="V34" si="36">SUM(V28:V31)</f>
        <v>0</v>
      </c>
    </row>
    <row r="35" spans="1:22" hidden="1">
      <c r="A35" s="313" t="s">
        <v>337</v>
      </c>
      <c r="B35" s="312"/>
      <c r="C35" s="312"/>
      <c r="D35" s="312"/>
      <c r="E35" s="312" t="s">
        <v>105</v>
      </c>
      <c r="F35" s="308">
        <f>F34</f>
        <v>0</v>
      </c>
      <c r="G35" s="312" t="s">
        <v>105</v>
      </c>
      <c r="H35" s="308">
        <f t="shared" ref="H35" si="37">H34</f>
        <v>0</v>
      </c>
      <c r="I35" s="312" t="s">
        <v>105</v>
      </c>
      <c r="J35" s="308">
        <f t="shared" ref="J35" si="38">J34</f>
        <v>0</v>
      </c>
      <c r="K35" s="312" t="s">
        <v>105</v>
      </c>
      <c r="L35" s="308">
        <f t="shared" ref="L35" si="39">L34</f>
        <v>0</v>
      </c>
      <c r="M35" s="312" t="s">
        <v>105</v>
      </c>
      <c r="N35" s="308">
        <f t="shared" ref="N35" si="40">N34</f>
        <v>0</v>
      </c>
      <c r="O35" s="312" t="s">
        <v>105</v>
      </c>
      <c r="P35" s="308">
        <f t="shared" ref="P35" si="41">P34</f>
        <v>0</v>
      </c>
      <c r="Q35" s="312" t="s">
        <v>105</v>
      </c>
      <c r="R35" s="308">
        <f t="shared" ref="R35" si="42">R34</f>
        <v>0</v>
      </c>
      <c r="S35" s="312" t="s">
        <v>105</v>
      </c>
      <c r="T35" s="308">
        <f t="shared" ref="T35" si="43">T34</f>
        <v>0</v>
      </c>
      <c r="U35" s="312" t="s">
        <v>105</v>
      </c>
      <c r="V35" s="308">
        <f t="shared" ref="V35" si="44">V34</f>
        <v>0</v>
      </c>
    </row>
    <row r="36" spans="1:22" hidden="1">
      <c r="A36" s="313" t="s">
        <v>338</v>
      </c>
      <c r="B36" s="312"/>
      <c r="C36" s="312"/>
      <c r="D36" s="312"/>
      <c r="E36" s="312" t="s">
        <v>105</v>
      </c>
      <c r="F36" s="308">
        <v>0</v>
      </c>
      <c r="G36" s="312" t="s">
        <v>105</v>
      </c>
      <c r="H36" s="308">
        <v>0</v>
      </c>
      <c r="I36" s="312" t="s">
        <v>105</v>
      </c>
      <c r="J36" s="308">
        <v>0</v>
      </c>
      <c r="K36" s="312" t="s">
        <v>105</v>
      </c>
      <c r="L36" s="308">
        <v>0</v>
      </c>
      <c r="M36" s="312" t="s">
        <v>105</v>
      </c>
      <c r="N36" s="308">
        <v>0</v>
      </c>
      <c r="O36" s="312" t="s">
        <v>105</v>
      </c>
      <c r="P36" s="308">
        <v>0</v>
      </c>
      <c r="Q36" s="312" t="s">
        <v>105</v>
      </c>
      <c r="R36" s="308">
        <v>0</v>
      </c>
      <c r="S36" s="312" t="s">
        <v>105</v>
      </c>
      <c r="T36" s="308">
        <v>0</v>
      </c>
      <c r="U36" s="312" t="s">
        <v>105</v>
      </c>
      <c r="V36" s="308">
        <v>0</v>
      </c>
    </row>
    <row r="37" spans="1:22" hidden="1">
      <c r="A37" s="313" t="s">
        <v>339</v>
      </c>
      <c r="B37" s="312"/>
      <c r="C37" s="312"/>
      <c r="D37" s="312"/>
      <c r="E37" s="312" t="s">
        <v>105</v>
      </c>
      <c r="F37" s="308">
        <f>F34</f>
        <v>0</v>
      </c>
      <c r="G37" s="312" t="s">
        <v>105</v>
      </c>
      <c r="H37" s="308">
        <f t="shared" ref="H37" si="45">H34</f>
        <v>0</v>
      </c>
      <c r="I37" s="312" t="s">
        <v>105</v>
      </c>
      <c r="J37" s="308">
        <f t="shared" ref="J37" si="46">J34</f>
        <v>0</v>
      </c>
      <c r="K37" s="312" t="s">
        <v>105</v>
      </c>
      <c r="L37" s="308">
        <f t="shared" ref="L37" si="47">L34</f>
        <v>0</v>
      </c>
      <c r="M37" s="312" t="s">
        <v>105</v>
      </c>
      <c r="N37" s="308">
        <f t="shared" ref="N37" si="48">N34</f>
        <v>0</v>
      </c>
      <c r="O37" s="312" t="s">
        <v>105</v>
      </c>
      <c r="P37" s="308">
        <f t="shared" ref="P37" si="49">P34</f>
        <v>0</v>
      </c>
      <c r="Q37" s="312" t="s">
        <v>105</v>
      </c>
      <c r="R37" s="308">
        <f t="shared" ref="R37" si="50">R34</f>
        <v>0</v>
      </c>
      <c r="S37" s="312" t="s">
        <v>105</v>
      </c>
      <c r="T37" s="308">
        <f t="shared" ref="T37" si="51">T34</f>
        <v>0</v>
      </c>
      <c r="U37" s="312" t="s">
        <v>105</v>
      </c>
      <c r="V37" s="308">
        <f t="shared" ref="V37" si="52">V34</f>
        <v>0</v>
      </c>
    </row>
    <row r="38" spans="1:22" s="655" customFormat="1" ht="13.2" hidden="1" customHeight="1">
      <c r="A38" s="1093" t="s">
        <v>329</v>
      </c>
      <c r="B38" s="1093" t="s">
        <v>2</v>
      </c>
      <c r="C38" s="1093" t="s">
        <v>330</v>
      </c>
      <c r="D38" s="1093" t="s">
        <v>331</v>
      </c>
      <c r="E38" s="1093" t="s">
        <v>332</v>
      </c>
      <c r="F38" s="1093"/>
      <c r="G38" s="1093"/>
      <c r="H38" s="1093"/>
      <c r="I38" s="1093"/>
      <c r="J38" s="1093"/>
      <c r="K38" s="1093"/>
      <c r="L38" s="1093"/>
      <c r="M38" s="1093"/>
      <c r="N38" s="1093"/>
      <c r="O38" s="1093"/>
      <c r="P38" s="1093"/>
      <c r="Q38" s="1093"/>
      <c r="R38" s="1093"/>
      <c r="S38" s="1093"/>
      <c r="T38" s="1093"/>
    </row>
    <row r="39" spans="1:22" s="655" customFormat="1" ht="70.95" hidden="1" customHeight="1">
      <c r="A39" s="1093"/>
      <c r="B39" s="1093"/>
      <c r="C39" s="1093"/>
      <c r="D39" s="1093"/>
      <c r="E39" s="1093"/>
      <c r="F39" s="1093"/>
      <c r="G39" s="1093"/>
      <c r="H39" s="1093"/>
      <c r="I39" s="1093"/>
      <c r="J39" s="1093"/>
      <c r="K39" s="1093"/>
      <c r="L39" s="1093"/>
      <c r="M39" s="1093"/>
      <c r="N39" s="1093"/>
      <c r="O39" s="1093"/>
      <c r="P39" s="1093"/>
      <c r="Q39" s="1093"/>
      <c r="R39" s="1093"/>
      <c r="S39" s="1093"/>
      <c r="T39" s="1093"/>
    </row>
    <row r="40" spans="1:22" s="655" customFormat="1" ht="52.8" hidden="1">
      <c r="A40" s="1093"/>
      <c r="B40" s="1093"/>
      <c r="C40" s="1093"/>
      <c r="D40" s="1093"/>
      <c r="E40" s="654" t="s">
        <v>333</v>
      </c>
      <c r="F40" s="654" t="s">
        <v>334</v>
      </c>
      <c r="G40" s="654" t="s">
        <v>333</v>
      </c>
      <c r="H40" s="654" t="s">
        <v>334</v>
      </c>
      <c r="I40" s="654" t="s">
        <v>333</v>
      </c>
      <c r="J40" s="654" t="s">
        <v>334</v>
      </c>
      <c r="K40" s="654" t="s">
        <v>333</v>
      </c>
      <c r="L40" s="654" t="s">
        <v>334</v>
      </c>
      <c r="M40" s="654" t="s">
        <v>333</v>
      </c>
      <c r="N40" s="654" t="s">
        <v>334</v>
      </c>
      <c r="O40" s="654" t="s">
        <v>333</v>
      </c>
      <c r="P40" s="654" t="s">
        <v>334</v>
      </c>
      <c r="Q40" s="654" t="s">
        <v>333</v>
      </c>
      <c r="R40" s="654" t="s">
        <v>334</v>
      </c>
      <c r="S40" s="654" t="s">
        <v>333</v>
      </c>
      <c r="T40" s="654" t="s">
        <v>334</v>
      </c>
    </row>
    <row r="41" spans="1:22" s="655" customFormat="1" hidden="1">
      <c r="A41" s="1094" t="s">
        <v>517</v>
      </c>
      <c r="B41" s="1094"/>
      <c r="C41" s="654"/>
      <c r="D41" s="654"/>
      <c r="E41" s="654"/>
      <c r="F41" s="654"/>
      <c r="G41" s="654"/>
      <c r="H41" s="654"/>
      <c r="I41" s="654"/>
      <c r="J41" s="654"/>
      <c r="K41" s="654"/>
      <c r="L41" s="654"/>
      <c r="M41" s="654"/>
      <c r="N41" s="654"/>
      <c r="O41" s="654"/>
      <c r="P41" s="654"/>
      <c r="Q41" s="654"/>
      <c r="R41" s="654"/>
      <c r="S41" s="654"/>
      <c r="T41" s="654"/>
    </row>
    <row r="42" spans="1:22" s="655" customFormat="1" ht="78" hidden="1">
      <c r="A42" s="656" t="s">
        <v>519</v>
      </c>
      <c r="B42" s="658" t="s">
        <v>414</v>
      </c>
      <c r="C42" s="657" t="s">
        <v>518</v>
      </c>
      <c r="D42" s="618">
        <f>F42+H42+J42+L42+N42+P42+R42+T42</f>
        <v>0</v>
      </c>
      <c r="E42" s="308"/>
      <c r="F42" s="309"/>
      <c r="G42" s="308"/>
      <c r="H42" s="309"/>
      <c r="I42" s="308"/>
      <c r="J42" s="309"/>
      <c r="K42" s="308"/>
      <c r="L42" s="309"/>
      <c r="M42" s="308"/>
      <c r="N42" s="309"/>
      <c r="O42" s="308"/>
      <c r="P42" s="309"/>
      <c r="Q42" s="308"/>
      <c r="R42" s="309"/>
      <c r="S42" s="308"/>
      <c r="T42" s="309"/>
    </row>
    <row r="43" spans="1:22" s="655" customFormat="1" ht="51" hidden="1" customHeight="1">
      <c r="A43" s="656" t="s">
        <v>514</v>
      </c>
      <c r="B43" s="658" t="s">
        <v>414</v>
      </c>
      <c r="C43" s="657" t="s">
        <v>513</v>
      </c>
      <c r="D43" s="578">
        <f>N43</f>
        <v>0</v>
      </c>
      <c r="E43" s="308"/>
      <c r="F43" s="309"/>
      <c r="G43" s="308"/>
      <c r="H43" s="309"/>
      <c r="I43" s="308"/>
      <c r="J43" s="309"/>
      <c r="K43" s="308"/>
      <c r="L43" s="309"/>
      <c r="M43" s="308">
        <v>1</v>
      </c>
      <c r="N43" s="309"/>
      <c r="O43" s="308"/>
      <c r="P43" s="309"/>
      <c r="Q43" s="308">
        <v>1</v>
      </c>
      <c r="R43" s="309"/>
      <c r="S43" s="308"/>
      <c r="T43" s="309"/>
    </row>
    <row r="44" spans="1:22" s="655" customFormat="1" ht="47.4" hidden="1" customHeight="1">
      <c r="A44" s="656" t="s">
        <v>462</v>
      </c>
      <c r="B44" s="658" t="s">
        <v>463</v>
      </c>
      <c r="C44" s="657" t="s">
        <v>464</v>
      </c>
      <c r="D44" s="618">
        <f>H44</f>
        <v>0</v>
      </c>
      <c r="E44" s="308"/>
      <c r="F44" s="309"/>
      <c r="G44" s="308"/>
      <c r="H44" s="309"/>
      <c r="I44" s="308"/>
      <c r="J44" s="309"/>
      <c r="K44" s="308"/>
      <c r="L44" s="309"/>
      <c r="M44" s="308"/>
      <c r="N44" s="309"/>
      <c r="O44" s="308"/>
      <c r="P44" s="309"/>
      <c r="Q44" s="308"/>
      <c r="R44" s="309"/>
      <c r="S44" s="308"/>
      <c r="T44" s="309"/>
    </row>
    <row r="45" spans="1:22" s="655" customFormat="1" ht="20.399999999999999" hidden="1" customHeight="1">
      <c r="A45" s="660" t="s">
        <v>402</v>
      </c>
      <c r="B45" s="658"/>
      <c r="C45" s="659"/>
      <c r="D45" s="659"/>
      <c r="E45" s="308"/>
      <c r="F45" s="309"/>
      <c r="G45" s="308"/>
      <c r="H45" s="309"/>
      <c r="I45" s="308"/>
      <c r="J45" s="309"/>
      <c r="K45" s="308"/>
      <c r="L45" s="309"/>
      <c r="M45" s="308"/>
      <c r="N45" s="309"/>
      <c r="O45" s="308"/>
      <c r="P45" s="309"/>
      <c r="Q45" s="308"/>
      <c r="R45" s="309"/>
      <c r="S45" s="308"/>
      <c r="T45" s="309"/>
    </row>
    <row r="46" spans="1:22" s="655" customFormat="1" ht="59.4" hidden="1" customHeight="1">
      <c r="A46" s="656" t="s">
        <v>404</v>
      </c>
      <c r="B46" s="658" t="s">
        <v>321</v>
      </c>
      <c r="C46" s="659"/>
      <c r="D46" s="659"/>
      <c r="E46" s="308"/>
      <c r="F46" s="309"/>
      <c r="G46" s="308"/>
      <c r="H46" s="309"/>
      <c r="I46" s="308"/>
      <c r="J46" s="309"/>
      <c r="K46" s="308"/>
      <c r="L46" s="309"/>
      <c r="M46" s="308"/>
      <c r="N46" s="309"/>
      <c r="O46" s="308"/>
      <c r="P46" s="309"/>
      <c r="Q46" s="308"/>
      <c r="R46" s="309"/>
      <c r="S46" s="308"/>
      <c r="T46" s="309"/>
    </row>
    <row r="47" spans="1:22" s="655" customFormat="1" hidden="1">
      <c r="A47" s="311" t="s">
        <v>335</v>
      </c>
      <c r="B47" s="312"/>
      <c r="C47" s="313"/>
      <c r="D47" s="308"/>
      <c r="E47" s="308"/>
      <c r="F47" s="308"/>
      <c r="G47" s="308"/>
      <c r="H47" s="308"/>
      <c r="I47" s="308"/>
      <c r="J47" s="308"/>
      <c r="K47" s="308"/>
      <c r="L47" s="308"/>
      <c r="M47" s="308"/>
      <c r="N47" s="308"/>
      <c r="O47" s="308"/>
      <c r="P47" s="308"/>
      <c r="Q47" s="308"/>
      <c r="R47" s="308"/>
      <c r="S47" s="308"/>
      <c r="T47" s="308"/>
    </row>
    <row r="48" spans="1:22" s="655" customFormat="1" hidden="1">
      <c r="A48" s="313" t="s">
        <v>336</v>
      </c>
      <c r="B48" s="312"/>
      <c r="C48" s="314"/>
      <c r="D48" s="314"/>
      <c r="E48" s="314" t="s">
        <v>105</v>
      </c>
      <c r="F48" s="308">
        <f>SUM(F42:F45)</f>
        <v>0</v>
      </c>
      <c r="G48" s="314" t="s">
        <v>105</v>
      </c>
      <c r="H48" s="308">
        <f t="shared" ref="H48" si="53">SUM(H42:H45)</f>
        <v>0</v>
      </c>
      <c r="I48" s="314" t="s">
        <v>105</v>
      </c>
      <c r="J48" s="308">
        <f t="shared" ref="J48" si="54">SUM(J42:J45)</f>
        <v>0</v>
      </c>
      <c r="K48" s="314" t="s">
        <v>105</v>
      </c>
      <c r="L48" s="308">
        <f t="shared" ref="L48" si="55">SUM(L42:L45)</f>
        <v>0</v>
      </c>
      <c r="M48" s="314" t="s">
        <v>105</v>
      </c>
      <c r="N48" s="308">
        <f t="shared" ref="N48" si="56">SUM(N42:N45)</f>
        <v>0</v>
      </c>
      <c r="O48" s="314" t="s">
        <v>105</v>
      </c>
      <c r="P48" s="308">
        <f t="shared" ref="P48" si="57">SUM(P42:P45)</f>
        <v>0</v>
      </c>
      <c r="Q48" s="314" t="s">
        <v>105</v>
      </c>
      <c r="R48" s="308">
        <f t="shared" ref="R48" si="58">SUM(R42:R45)</f>
        <v>0</v>
      </c>
      <c r="S48" s="314" t="s">
        <v>105</v>
      </c>
      <c r="T48" s="308">
        <f t="shared" ref="T48" si="59">SUM(T42:T45)</f>
        <v>0</v>
      </c>
    </row>
    <row r="49" spans="1:20" s="655" customFormat="1" hidden="1">
      <c r="A49" s="313" t="s">
        <v>337</v>
      </c>
      <c r="B49" s="312"/>
      <c r="C49" s="312"/>
      <c r="D49" s="312"/>
      <c r="E49" s="312" t="s">
        <v>105</v>
      </c>
      <c r="F49" s="308">
        <f>F48</f>
        <v>0</v>
      </c>
      <c r="G49" s="312" t="s">
        <v>105</v>
      </c>
      <c r="H49" s="308">
        <f t="shared" ref="H49" si="60">H48</f>
        <v>0</v>
      </c>
      <c r="I49" s="312" t="s">
        <v>105</v>
      </c>
      <c r="J49" s="308">
        <f t="shared" ref="J49" si="61">J48</f>
        <v>0</v>
      </c>
      <c r="K49" s="312" t="s">
        <v>105</v>
      </c>
      <c r="L49" s="308">
        <f t="shared" ref="L49" si="62">L48</f>
        <v>0</v>
      </c>
      <c r="M49" s="312" t="s">
        <v>105</v>
      </c>
      <c r="N49" s="308">
        <f t="shared" ref="N49" si="63">N48</f>
        <v>0</v>
      </c>
      <c r="O49" s="312" t="s">
        <v>105</v>
      </c>
      <c r="P49" s="308">
        <f t="shared" ref="P49" si="64">P48</f>
        <v>0</v>
      </c>
      <c r="Q49" s="312" t="s">
        <v>105</v>
      </c>
      <c r="R49" s="308">
        <f t="shared" ref="R49" si="65">R48</f>
        <v>0</v>
      </c>
      <c r="S49" s="312" t="s">
        <v>105</v>
      </c>
      <c r="T49" s="308">
        <f t="shared" ref="T49" si="66">T48</f>
        <v>0</v>
      </c>
    </row>
    <row r="50" spans="1:20" s="655" customFormat="1" hidden="1">
      <c r="A50" s="313" t="s">
        <v>338</v>
      </c>
      <c r="B50" s="312"/>
      <c r="C50" s="312"/>
      <c r="D50" s="312"/>
      <c r="E50" s="312" t="s">
        <v>105</v>
      </c>
      <c r="F50" s="308">
        <v>0</v>
      </c>
      <c r="G50" s="312" t="s">
        <v>105</v>
      </c>
      <c r="H50" s="308">
        <v>0</v>
      </c>
      <c r="I50" s="312" t="s">
        <v>105</v>
      </c>
      <c r="J50" s="308">
        <v>0</v>
      </c>
      <c r="K50" s="312" t="s">
        <v>105</v>
      </c>
      <c r="L50" s="308">
        <v>0</v>
      </c>
      <c r="M50" s="312" t="s">
        <v>105</v>
      </c>
      <c r="N50" s="308">
        <v>0</v>
      </c>
      <c r="O50" s="312" t="s">
        <v>105</v>
      </c>
      <c r="P50" s="308">
        <v>0</v>
      </c>
      <c r="Q50" s="312" t="s">
        <v>105</v>
      </c>
      <c r="R50" s="308">
        <v>0</v>
      </c>
      <c r="S50" s="312" t="s">
        <v>105</v>
      </c>
      <c r="T50" s="308">
        <v>0</v>
      </c>
    </row>
    <row r="51" spans="1:20" s="655" customFormat="1" hidden="1">
      <c r="A51" s="313" t="s">
        <v>339</v>
      </c>
      <c r="B51" s="312"/>
      <c r="C51" s="312"/>
      <c r="D51" s="312"/>
      <c r="E51" s="312" t="s">
        <v>105</v>
      </c>
      <c r="F51" s="308">
        <f>F48</f>
        <v>0</v>
      </c>
      <c r="G51" s="312" t="s">
        <v>105</v>
      </c>
      <c r="H51" s="308">
        <f t="shared" ref="H51" si="67">H48</f>
        <v>0</v>
      </c>
      <c r="I51" s="312" t="s">
        <v>105</v>
      </c>
      <c r="J51" s="308">
        <f t="shared" ref="J51" si="68">J48</f>
        <v>0</v>
      </c>
      <c r="K51" s="312" t="s">
        <v>105</v>
      </c>
      <c r="L51" s="308">
        <f t="shared" ref="L51" si="69">L48</f>
        <v>0</v>
      </c>
      <c r="M51" s="312" t="s">
        <v>105</v>
      </c>
      <c r="N51" s="308">
        <f t="shared" ref="N51" si="70">N48</f>
        <v>0</v>
      </c>
      <c r="O51" s="312" t="s">
        <v>105</v>
      </c>
      <c r="P51" s="308">
        <f t="shared" ref="P51" si="71">P48</f>
        <v>0</v>
      </c>
      <c r="Q51" s="312" t="s">
        <v>105</v>
      </c>
      <c r="R51" s="308">
        <f t="shared" ref="R51" si="72">R48</f>
        <v>0</v>
      </c>
      <c r="S51" s="312" t="s">
        <v>105</v>
      </c>
      <c r="T51" s="308">
        <f t="shared" ref="T51" si="73">T48</f>
        <v>0</v>
      </c>
    </row>
    <row r="52" spans="1:20" s="655" customFormat="1" hidden="1">
      <c r="A52" s="135"/>
      <c r="B52" s="136"/>
      <c r="C52" s="136"/>
      <c r="D52" s="136"/>
      <c r="E52" s="136"/>
      <c r="F52" s="310"/>
      <c r="G52" s="136"/>
      <c r="H52" s="310"/>
      <c r="I52" s="136"/>
      <c r="J52" s="310"/>
      <c r="K52" s="136"/>
      <c r="L52" s="310"/>
      <c r="M52" s="136"/>
      <c r="N52" s="310"/>
      <c r="O52" s="136"/>
      <c r="P52" s="310"/>
      <c r="Q52" s="136"/>
      <c r="R52" s="310"/>
      <c r="S52" s="136"/>
      <c r="T52" s="310"/>
    </row>
    <row r="53" spans="1:20" s="655" customFormat="1" hidden="1">
      <c r="A53" s="137" t="s">
        <v>340</v>
      </c>
      <c r="B53" s="315"/>
      <c r="C53" s="137"/>
      <c r="D53" s="137"/>
      <c r="E53" s="137"/>
      <c r="F53" s="137"/>
      <c r="G53" s="137"/>
      <c r="H53" s="137"/>
    </row>
    <row r="54" spans="1:20" s="655" customFormat="1" hidden="1">
      <c r="A54" s="316" t="s">
        <v>341</v>
      </c>
      <c r="B54" s="317"/>
      <c r="C54" s="316"/>
      <c r="D54" s="316"/>
      <c r="E54" s="316"/>
      <c r="F54" s="318"/>
      <c r="G54" s="319" t="s">
        <v>56</v>
      </c>
      <c r="H54" s="319"/>
      <c r="S54" s="501"/>
    </row>
    <row r="55" spans="1:20" s="655" customFormat="1" hidden="1">
      <c r="A55" s="318" t="s">
        <v>106</v>
      </c>
      <c r="B55" s="318"/>
      <c r="C55" s="320" t="s">
        <v>58</v>
      </c>
      <c r="D55" s="320"/>
      <c r="E55" s="320"/>
      <c r="F55" s="137"/>
      <c r="G55" s="320" t="s">
        <v>59</v>
      </c>
      <c r="H55" s="320"/>
    </row>
    <row r="56" spans="1:20" s="655" customFormat="1" hidden="1">
      <c r="A56" s="137" t="s">
        <v>342</v>
      </c>
      <c r="B56" s="315"/>
      <c r="C56" s="137"/>
      <c r="D56" s="137"/>
      <c r="E56" s="137"/>
      <c r="F56" s="137"/>
      <c r="G56" s="137"/>
      <c r="H56" s="137"/>
    </row>
    <row r="57" spans="1:20" s="655" customFormat="1" ht="39.6" hidden="1">
      <c r="A57" s="321" t="s">
        <v>343</v>
      </c>
      <c r="B57" s="317"/>
      <c r="C57" s="316"/>
      <c r="D57" s="316"/>
      <c r="E57" s="316"/>
      <c r="F57" s="137"/>
      <c r="G57" s="319" t="s">
        <v>320</v>
      </c>
      <c r="H57" s="319"/>
    </row>
    <row r="58" spans="1:20" s="655" customFormat="1" hidden="1">
      <c r="A58" s="318" t="s">
        <v>106</v>
      </c>
      <c r="B58" s="318"/>
      <c r="C58" s="320" t="s">
        <v>58</v>
      </c>
      <c r="D58" s="320"/>
      <c r="E58" s="320"/>
      <c r="F58" s="137"/>
      <c r="G58" s="320" t="s">
        <v>59</v>
      </c>
      <c r="H58" s="320"/>
    </row>
    <row r="59" spans="1:20" s="655" customFormat="1" hidden="1">
      <c r="A59" s="137"/>
      <c r="B59" s="137"/>
      <c r="C59" s="137"/>
      <c r="D59" s="137"/>
      <c r="E59" s="137"/>
      <c r="F59" s="137"/>
      <c r="G59" s="137"/>
      <c r="H59" s="137"/>
    </row>
    <row r="60" spans="1:20" hidden="1">
      <c r="A60" s="135"/>
      <c r="B60" s="136"/>
      <c r="C60" s="136"/>
      <c r="D60" s="136"/>
      <c r="E60" s="136"/>
      <c r="F60" s="310"/>
      <c r="G60" s="136"/>
      <c r="H60" s="310"/>
      <c r="I60" s="136"/>
      <c r="J60" s="310"/>
      <c r="K60" s="136"/>
      <c r="L60" s="310"/>
      <c r="M60" s="136"/>
      <c r="N60" s="310"/>
      <c r="O60" s="136"/>
      <c r="P60" s="310"/>
      <c r="Q60" s="136"/>
      <c r="R60" s="310"/>
      <c r="S60" s="571"/>
    </row>
    <row r="61" spans="1:20" s="655" customFormat="1" ht="13.2" hidden="1" customHeight="1">
      <c r="A61" s="1093" t="s">
        <v>329</v>
      </c>
      <c r="B61" s="1093" t="s">
        <v>2</v>
      </c>
      <c r="C61" s="1093" t="s">
        <v>330</v>
      </c>
      <c r="D61" s="1093" t="s">
        <v>331</v>
      </c>
      <c r="E61" s="1093" t="s">
        <v>332</v>
      </c>
      <c r="F61" s="1093"/>
      <c r="G61" s="1093"/>
      <c r="H61" s="1093"/>
      <c r="I61" s="1093"/>
      <c r="J61" s="1093"/>
      <c r="K61" s="1093"/>
      <c r="L61" s="1093"/>
      <c r="M61" s="1093"/>
      <c r="N61" s="1093"/>
      <c r="O61" s="1093"/>
      <c r="P61" s="1093"/>
      <c r="Q61" s="1093"/>
      <c r="R61" s="1093"/>
      <c r="S61" s="1093"/>
      <c r="T61" s="1093"/>
    </row>
    <row r="62" spans="1:20" s="655" customFormat="1" ht="70.95" hidden="1" customHeight="1">
      <c r="A62" s="1093"/>
      <c r="B62" s="1093"/>
      <c r="C62" s="1093"/>
      <c r="D62" s="1093"/>
      <c r="E62" s="1093"/>
      <c r="F62" s="1093"/>
      <c r="G62" s="1093"/>
      <c r="H62" s="1093"/>
      <c r="I62" s="1093"/>
      <c r="J62" s="1093"/>
      <c r="K62" s="1093"/>
      <c r="L62" s="1093"/>
      <c r="M62" s="1093"/>
      <c r="N62" s="1093"/>
      <c r="O62" s="1093"/>
      <c r="P62" s="1093"/>
      <c r="Q62" s="1093"/>
      <c r="R62" s="1093"/>
      <c r="S62" s="1093"/>
      <c r="T62" s="1093"/>
    </row>
    <row r="63" spans="1:20" s="655" customFormat="1" ht="52.8" hidden="1">
      <c r="A63" s="1093"/>
      <c r="B63" s="1093"/>
      <c r="C63" s="1093"/>
      <c r="D63" s="1093"/>
      <c r="E63" s="654" t="s">
        <v>333</v>
      </c>
      <c r="F63" s="654" t="s">
        <v>334</v>
      </c>
      <c r="G63" s="654" t="s">
        <v>333</v>
      </c>
      <c r="H63" s="654" t="s">
        <v>334</v>
      </c>
      <c r="I63" s="654" t="s">
        <v>333</v>
      </c>
      <c r="J63" s="654" t="s">
        <v>334</v>
      </c>
      <c r="K63" s="654" t="s">
        <v>333</v>
      </c>
      <c r="L63" s="654" t="s">
        <v>334</v>
      </c>
      <c r="M63" s="654" t="s">
        <v>333</v>
      </c>
      <c r="N63" s="654" t="s">
        <v>334</v>
      </c>
      <c r="O63" s="654" t="s">
        <v>333</v>
      </c>
      <c r="P63" s="654" t="s">
        <v>334</v>
      </c>
      <c r="Q63" s="654" t="s">
        <v>333</v>
      </c>
      <c r="R63" s="654" t="s">
        <v>334</v>
      </c>
      <c r="S63" s="654" t="s">
        <v>333</v>
      </c>
      <c r="T63" s="654" t="s">
        <v>334</v>
      </c>
    </row>
    <row r="64" spans="1:20" s="655" customFormat="1" hidden="1">
      <c r="A64" s="1094" t="s">
        <v>517</v>
      </c>
      <c r="B64" s="1094"/>
      <c r="C64" s="654"/>
      <c r="D64" s="654"/>
      <c r="E64" s="654"/>
      <c r="F64" s="654"/>
      <c r="G64" s="654"/>
      <c r="H64" s="654"/>
      <c r="I64" s="654"/>
      <c r="J64" s="654"/>
      <c r="K64" s="654"/>
      <c r="L64" s="654"/>
      <c r="M64" s="654"/>
      <c r="N64" s="654"/>
      <c r="O64" s="654"/>
      <c r="P64" s="654"/>
      <c r="Q64" s="654"/>
      <c r="R64" s="654"/>
      <c r="S64" s="654"/>
      <c r="T64" s="654"/>
    </row>
    <row r="65" spans="1:20" s="655" customFormat="1" ht="78" hidden="1">
      <c r="A65" s="656" t="s">
        <v>519</v>
      </c>
      <c r="B65" s="658" t="s">
        <v>414</v>
      </c>
      <c r="C65" s="657" t="s">
        <v>518</v>
      </c>
      <c r="D65" s="618">
        <f>F65+H65+J65+L65+N65+P65+R65+T65</f>
        <v>0</v>
      </c>
      <c r="E65" s="308"/>
      <c r="F65" s="309"/>
      <c r="G65" s="308"/>
      <c r="H65" s="309"/>
      <c r="I65" s="308"/>
      <c r="J65" s="309"/>
      <c r="K65" s="308"/>
      <c r="L65" s="309"/>
      <c r="M65" s="308"/>
      <c r="N65" s="309"/>
      <c r="O65" s="308"/>
      <c r="P65" s="309"/>
      <c r="Q65" s="308"/>
      <c r="R65" s="309"/>
      <c r="S65" s="308"/>
      <c r="T65" s="309"/>
    </row>
    <row r="66" spans="1:20" s="655" customFormat="1" ht="51" hidden="1" customHeight="1">
      <c r="A66" s="656" t="s">
        <v>514</v>
      </c>
      <c r="B66" s="658" t="s">
        <v>414</v>
      </c>
      <c r="C66" s="657" t="s">
        <v>513</v>
      </c>
      <c r="D66" s="578">
        <f>N66</f>
        <v>0</v>
      </c>
      <c r="E66" s="308"/>
      <c r="F66" s="309"/>
      <c r="G66" s="308"/>
      <c r="H66" s="309"/>
      <c r="I66" s="308"/>
      <c r="J66" s="309"/>
      <c r="K66" s="308"/>
      <c r="L66" s="309"/>
      <c r="M66" s="308">
        <v>1</v>
      </c>
      <c r="N66" s="309"/>
      <c r="O66" s="308"/>
      <c r="P66" s="309"/>
      <c r="Q66" s="308">
        <v>1</v>
      </c>
      <c r="R66" s="309"/>
      <c r="S66" s="308"/>
      <c r="T66" s="309"/>
    </row>
    <row r="67" spans="1:20" s="655" customFormat="1" ht="47.4" hidden="1" customHeight="1">
      <c r="A67" s="656" t="s">
        <v>462</v>
      </c>
      <c r="B67" s="658" t="s">
        <v>463</v>
      </c>
      <c r="C67" s="657" t="s">
        <v>464</v>
      </c>
      <c r="D67" s="618">
        <f>H67</f>
        <v>0</v>
      </c>
      <c r="E67" s="308"/>
      <c r="F67" s="309"/>
      <c r="G67" s="308"/>
      <c r="H67" s="309"/>
      <c r="I67" s="308"/>
      <c r="J67" s="309"/>
      <c r="K67" s="308"/>
      <c r="L67" s="309"/>
      <c r="M67" s="308"/>
      <c r="N67" s="309"/>
      <c r="O67" s="308"/>
      <c r="P67" s="309"/>
      <c r="Q67" s="308"/>
      <c r="R67" s="309"/>
      <c r="S67" s="308"/>
      <c r="T67" s="309"/>
    </row>
    <row r="68" spans="1:20" s="655" customFormat="1" ht="20.399999999999999" hidden="1" customHeight="1">
      <c r="A68" s="660" t="s">
        <v>402</v>
      </c>
      <c r="B68" s="658"/>
      <c r="C68" s="659"/>
      <c r="D68" s="659"/>
      <c r="E68" s="308"/>
      <c r="F68" s="309"/>
      <c r="G68" s="308"/>
      <c r="H68" s="309"/>
      <c r="I68" s="308"/>
      <c r="J68" s="309"/>
      <c r="K68" s="308"/>
      <c r="L68" s="309"/>
      <c r="M68" s="308"/>
      <c r="N68" s="309"/>
      <c r="O68" s="308"/>
      <c r="P68" s="309"/>
      <c r="Q68" s="308"/>
      <c r="R68" s="309"/>
      <c r="S68" s="308"/>
      <c r="T68" s="309"/>
    </row>
    <row r="69" spans="1:20" s="655" customFormat="1" ht="59.4" hidden="1" customHeight="1">
      <c r="A69" s="656" t="s">
        <v>404</v>
      </c>
      <c r="B69" s="658" t="s">
        <v>321</v>
      </c>
      <c r="C69" s="659"/>
      <c r="D69" s="659"/>
      <c r="E69" s="308"/>
      <c r="F69" s="309"/>
      <c r="G69" s="308"/>
      <c r="H69" s="309"/>
      <c r="I69" s="308"/>
      <c r="J69" s="309"/>
      <c r="K69" s="308"/>
      <c r="L69" s="309"/>
      <c r="M69" s="308"/>
      <c r="N69" s="309"/>
      <c r="O69" s="308"/>
      <c r="P69" s="309"/>
      <c r="Q69" s="308"/>
      <c r="R69" s="309"/>
      <c r="S69" s="308"/>
      <c r="T69" s="309"/>
    </row>
    <row r="70" spans="1:20" s="655" customFormat="1" hidden="1">
      <c r="A70" s="311" t="s">
        <v>335</v>
      </c>
      <c r="B70" s="312"/>
      <c r="C70" s="313"/>
      <c r="D70" s="308"/>
      <c r="E70" s="308"/>
      <c r="F70" s="308"/>
      <c r="G70" s="308"/>
      <c r="H70" s="308"/>
      <c r="I70" s="308"/>
      <c r="J70" s="308"/>
      <c r="K70" s="308"/>
      <c r="L70" s="308"/>
      <c r="M70" s="308"/>
      <c r="N70" s="308"/>
      <c r="O70" s="308"/>
      <c r="P70" s="308"/>
      <c r="Q70" s="308"/>
      <c r="R70" s="308"/>
      <c r="S70" s="308"/>
      <c r="T70" s="308"/>
    </row>
    <row r="71" spans="1:20" s="655" customFormat="1" hidden="1">
      <c r="A71" s="313" t="s">
        <v>336</v>
      </c>
      <c r="B71" s="312"/>
      <c r="C71" s="314"/>
      <c r="D71" s="314"/>
      <c r="E71" s="314" t="s">
        <v>105</v>
      </c>
      <c r="F71" s="308">
        <f>SUM(F65:F68)</f>
        <v>0</v>
      </c>
      <c r="G71" s="314" t="s">
        <v>105</v>
      </c>
      <c r="H71" s="308">
        <f t="shared" ref="H71" si="74">SUM(H65:H68)</f>
        <v>0</v>
      </c>
      <c r="I71" s="314" t="s">
        <v>105</v>
      </c>
      <c r="J71" s="308">
        <f t="shared" ref="J71" si="75">SUM(J65:J68)</f>
        <v>0</v>
      </c>
      <c r="K71" s="314" t="s">
        <v>105</v>
      </c>
      <c r="L71" s="308">
        <f t="shared" ref="L71" si="76">SUM(L65:L68)</f>
        <v>0</v>
      </c>
      <c r="M71" s="314" t="s">
        <v>105</v>
      </c>
      <c r="N71" s="308">
        <f t="shared" ref="N71" si="77">SUM(N65:N68)</f>
        <v>0</v>
      </c>
      <c r="O71" s="314" t="s">
        <v>105</v>
      </c>
      <c r="P71" s="308">
        <f t="shared" ref="P71" si="78">SUM(P65:P68)</f>
        <v>0</v>
      </c>
      <c r="Q71" s="314" t="s">
        <v>105</v>
      </c>
      <c r="R71" s="308">
        <f t="shared" ref="R71" si="79">SUM(R65:R68)</f>
        <v>0</v>
      </c>
      <c r="S71" s="314" t="s">
        <v>105</v>
      </c>
      <c r="T71" s="308">
        <f t="shared" ref="T71" si="80">SUM(T65:T68)</f>
        <v>0</v>
      </c>
    </row>
    <row r="72" spans="1:20" s="655" customFormat="1" hidden="1">
      <c r="A72" s="313" t="s">
        <v>337</v>
      </c>
      <c r="B72" s="312"/>
      <c r="C72" s="312"/>
      <c r="D72" s="312"/>
      <c r="E72" s="312" t="s">
        <v>105</v>
      </c>
      <c r="F72" s="308">
        <f>F71</f>
        <v>0</v>
      </c>
      <c r="G72" s="312" t="s">
        <v>105</v>
      </c>
      <c r="H72" s="308">
        <f t="shared" ref="H72" si="81">H71</f>
        <v>0</v>
      </c>
      <c r="I72" s="312" t="s">
        <v>105</v>
      </c>
      <c r="J72" s="308">
        <f t="shared" ref="J72" si="82">J71</f>
        <v>0</v>
      </c>
      <c r="K72" s="312" t="s">
        <v>105</v>
      </c>
      <c r="L72" s="308">
        <f t="shared" ref="L72" si="83">L71</f>
        <v>0</v>
      </c>
      <c r="M72" s="312" t="s">
        <v>105</v>
      </c>
      <c r="N72" s="308">
        <f t="shared" ref="N72" si="84">N71</f>
        <v>0</v>
      </c>
      <c r="O72" s="312" t="s">
        <v>105</v>
      </c>
      <c r="P72" s="308">
        <f t="shared" ref="P72" si="85">P71</f>
        <v>0</v>
      </c>
      <c r="Q72" s="312" t="s">
        <v>105</v>
      </c>
      <c r="R72" s="308">
        <f t="shared" ref="R72" si="86">R71</f>
        <v>0</v>
      </c>
      <c r="S72" s="312" t="s">
        <v>105</v>
      </c>
      <c r="T72" s="308">
        <f t="shared" ref="T72" si="87">T71</f>
        <v>0</v>
      </c>
    </row>
    <row r="73" spans="1:20" s="655" customFormat="1" hidden="1">
      <c r="A73" s="313" t="s">
        <v>338</v>
      </c>
      <c r="B73" s="312"/>
      <c r="C73" s="312"/>
      <c r="D73" s="312"/>
      <c r="E73" s="312" t="s">
        <v>105</v>
      </c>
      <c r="F73" s="308">
        <v>0</v>
      </c>
      <c r="G73" s="312" t="s">
        <v>105</v>
      </c>
      <c r="H73" s="308">
        <v>0</v>
      </c>
      <c r="I73" s="312" t="s">
        <v>105</v>
      </c>
      <c r="J73" s="308">
        <v>0</v>
      </c>
      <c r="K73" s="312" t="s">
        <v>105</v>
      </c>
      <c r="L73" s="308">
        <v>0</v>
      </c>
      <c r="M73" s="312" t="s">
        <v>105</v>
      </c>
      <c r="N73" s="308">
        <v>0</v>
      </c>
      <c r="O73" s="312" t="s">
        <v>105</v>
      </c>
      <c r="P73" s="308">
        <v>0</v>
      </c>
      <c r="Q73" s="312" t="s">
        <v>105</v>
      </c>
      <c r="R73" s="308">
        <v>0</v>
      </c>
      <c r="S73" s="312" t="s">
        <v>105</v>
      </c>
      <c r="T73" s="308">
        <v>0</v>
      </c>
    </row>
    <row r="74" spans="1:20" s="655" customFormat="1" hidden="1">
      <c r="A74" s="313" t="s">
        <v>339</v>
      </c>
      <c r="B74" s="312"/>
      <c r="C74" s="312"/>
      <c r="D74" s="312"/>
      <c r="E74" s="312" t="s">
        <v>105</v>
      </c>
      <c r="F74" s="308">
        <f>F71</f>
        <v>0</v>
      </c>
      <c r="G74" s="312" t="s">
        <v>105</v>
      </c>
      <c r="H74" s="308">
        <f t="shared" ref="H74" si="88">H71</f>
        <v>0</v>
      </c>
      <c r="I74" s="312" t="s">
        <v>105</v>
      </c>
      <c r="J74" s="308">
        <f t="shared" ref="J74" si="89">J71</f>
        <v>0</v>
      </c>
      <c r="K74" s="312" t="s">
        <v>105</v>
      </c>
      <c r="L74" s="308">
        <f t="shared" ref="L74" si="90">L71</f>
        <v>0</v>
      </c>
      <c r="M74" s="312" t="s">
        <v>105</v>
      </c>
      <c r="N74" s="308">
        <f t="shared" ref="N74" si="91">N71</f>
        <v>0</v>
      </c>
      <c r="O74" s="312" t="s">
        <v>105</v>
      </c>
      <c r="P74" s="308">
        <f t="shared" ref="P74" si="92">P71</f>
        <v>0</v>
      </c>
      <c r="Q74" s="312" t="s">
        <v>105</v>
      </c>
      <c r="R74" s="308">
        <f t="shared" ref="R74" si="93">R71</f>
        <v>0</v>
      </c>
      <c r="S74" s="312" t="s">
        <v>105</v>
      </c>
      <c r="T74" s="308">
        <f t="shared" ref="T74" si="94">T71</f>
        <v>0</v>
      </c>
    </row>
    <row r="75" spans="1:20" s="655" customFormat="1" hidden="1">
      <c r="A75" s="135"/>
      <c r="B75" s="136"/>
      <c r="C75" s="136"/>
      <c r="D75" s="136"/>
      <c r="E75" s="136"/>
      <c r="F75" s="310"/>
      <c r="G75" s="136"/>
      <c r="H75" s="310"/>
      <c r="I75" s="136"/>
      <c r="J75" s="310"/>
      <c r="K75" s="136"/>
      <c r="L75" s="310"/>
      <c r="M75" s="136"/>
      <c r="N75" s="310"/>
      <c r="O75" s="136"/>
      <c r="P75" s="310"/>
      <c r="Q75" s="136"/>
      <c r="R75" s="310"/>
      <c r="S75" s="136"/>
      <c r="T75" s="310"/>
    </row>
    <row r="76" spans="1:20" s="655" customFormat="1" hidden="1">
      <c r="A76" s="137" t="s">
        <v>340</v>
      </c>
      <c r="B76" s="315"/>
      <c r="C76" s="137"/>
      <c r="D76" s="137"/>
      <c r="E76" s="137"/>
      <c r="F76" s="137"/>
      <c r="G76" s="137"/>
      <c r="H76" s="137"/>
    </row>
    <row r="77" spans="1:20" s="655" customFormat="1" hidden="1">
      <c r="A77" s="316" t="s">
        <v>341</v>
      </c>
      <c r="B77" s="317"/>
      <c r="C77" s="316"/>
      <c r="D77" s="316"/>
      <c r="E77" s="316"/>
      <c r="F77" s="318"/>
      <c r="G77" s="319" t="s">
        <v>56</v>
      </c>
      <c r="H77" s="319"/>
      <c r="S77" s="501"/>
    </row>
    <row r="78" spans="1:20" s="655" customFormat="1" hidden="1">
      <c r="A78" s="318" t="s">
        <v>106</v>
      </c>
      <c r="B78" s="318"/>
      <c r="C78" s="320" t="s">
        <v>58</v>
      </c>
      <c r="D78" s="320"/>
      <c r="E78" s="320"/>
      <c r="F78" s="137"/>
      <c r="G78" s="320" t="s">
        <v>59</v>
      </c>
      <c r="H78" s="320"/>
    </row>
    <row r="79" spans="1:20" s="655" customFormat="1" hidden="1">
      <c r="A79" s="137" t="s">
        <v>342</v>
      </c>
      <c r="B79" s="315"/>
      <c r="C79" s="137"/>
      <c r="D79" s="137"/>
      <c r="E79" s="137"/>
      <c r="F79" s="137"/>
      <c r="G79" s="137"/>
      <c r="H79" s="137"/>
    </row>
    <row r="80" spans="1:20" s="655" customFormat="1" ht="39.6" hidden="1">
      <c r="A80" s="321" t="s">
        <v>343</v>
      </c>
      <c r="B80" s="317"/>
      <c r="C80" s="316"/>
      <c r="D80" s="316"/>
      <c r="E80" s="316"/>
      <c r="F80" s="137"/>
      <c r="G80" s="319" t="s">
        <v>320</v>
      </c>
      <c r="H80" s="319"/>
    </row>
    <row r="81" spans="1:20" s="655" customFormat="1" hidden="1">
      <c r="A81" s="318" t="s">
        <v>106</v>
      </c>
      <c r="B81" s="318"/>
      <c r="C81" s="320" t="s">
        <v>58</v>
      </c>
      <c r="D81" s="320"/>
      <c r="E81" s="320"/>
      <c r="F81" s="137"/>
      <c r="G81" s="320" t="s">
        <v>59</v>
      </c>
      <c r="H81" s="320"/>
    </row>
    <row r="82" spans="1:20" s="655" customFormat="1" hidden="1">
      <c r="A82" s="137"/>
      <c r="B82" s="137"/>
      <c r="C82" s="137"/>
      <c r="D82" s="137"/>
      <c r="E82" s="137"/>
      <c r="F82" s="137"/>
      <c r="G82" s="137"/>
      <c r="H82" s="137"/>
    </row>
    <row r="83" spans="1:20" hidden="1">
      <c r="A83" s="135"/>
      <c r="B83" s="136"/>
      <c r="C83" s="136"/>
      <c r="D83" s="136"/>
      <c r="E83" s="136"/>
      <c r="F83" s="310"/>
      <c r="G83" s="136"/>
      <c r="H83" s="310"/>
      <c r="I83" s="136"/>
      <c r="J83" s="310"/>
      <c r="K83" s="136"/>
      <c r="L83" s="310"/>
      <c r="M83" s="136"/>
      <c r="N83" s="310"/>
      <c r="O83" s="136"/>
      <c r="P83" s="310"/>
      <c r="Q83" s="136"/>
      <c r="R83" s="310"/>
      <c r="S83" s="571"/>
    </row>
    <row r="84" spans="1:20" s="655" customFormat="1" ht="13.2" hidden="1" customHeight="1">
      <c r="A84" s="1093" t="s">
        <v>329</v>
      </c>
      <c r="B84" s="1093" t="s">
        <v>2</v>
      </c>
      <c r="C84" s="1093" t="s">
        <v>330</v>
      </c>
      <c r="D84" s="1093" t="s">
        <v>331</v>
      </c>
      <c r="E84" s="1093" t="s">
        <v>332</v>
      </c>
      <c r="F84" s="1093"/>
      <c r="G84" s="1093"/>
      <c r="H84" s="1093"/>
      <c r="I84" s="1093"/>
      <c r="J84" s="1093"/>
      <c r="K84" s="1093"/>
      <c r="L84" s="1093"/>
      <c r="M84" s="1093"/>
      <c r="N84" s="1093"/>
      <c r="O84" s="1093"/>
      <c r="P84" s="1093"/>
      <c r="Q84" s="1093"/>
      <c r="R84" s="1093"/>
      <c r="S84" s="1093"/>
      <c r="T84" s="1093"/>
    </row>
    <row r="85" spans="1:20" s="655" customFormat="1" ht="70.95" hidden="1" customHeight="1">
      <c r="A85" s="1093"/>
      <c r="B85" s="1093"/>
      <c r="C85" s="1093"/>
      <c r="D85" s="1093"/>
      <c r="E85" s="1093"/>
      <c r="F85" s="1093"/>
      <c r="G85" s="1093"/>
      <c r="H85" s="1093"/>
      <c r="I85" s="1093"/>
      <c r="J85" s="1093"/>
      <c r="K85" s="1093"/>
      <c r="L85" s="1093"/>
      <c r="M85" s="1093"/>
      <c r="N85" s="1093"/>
      <c r="O85" s="1093"/>
      <c r="P85" s="1093"/>
      <c r="Q85" s="1093"/>
      <c r="R85" s="1093"/>
      <c r="S85" s="1093"/>
      <c r="T85" s="1093"/>
    </row>
    <row r="86" spans="1:20" s="655" customFormat="1" ht="52.8" hidden="1">
      <c r="A86" s="1093"/>
      <c r="B86" s="1093"/>
      <c r="C86" s="1093"/>
      <c r="D86" s="1093"/>
      <c r="E86" s="654" t="s">
        <v>333</v>
      </c>
      <c r="F86" s="654" t="s">
        <v>334</v>
      </c>
      <c r="G86" s="654" t="s">
        <v>333</v>
      </c>
      <c r="H86" s="654" t="s">
        <v>334</v>
      </c>
      <c r="I86" s="654" t="s">
        <v>333</v>
      </c>
      <c r="J86" s="654" t="s">
        <v>334</v>
      </c>
      <c r="K86" s="654" t="s">
        <v>333</v>
      </c>
      <c r="L86" s="654" t="s">
        <v>334</v>
      </c>
      <c r="M86" s="654" t="s">
        <v>333</v>
      </c>
      <c r="N86" s="654" t="s">
        <v>334</v>
      </c>
      <c r="O86" s="654" t="s">
        <v>333</v>
      </c>
      <c r="P86" s="654" t="s">
        <v>334</v>
      </c>
      <c r="Q86" s="654" t="s">
        <v>333</v>
      </c>
      <c r="R86" s="654" t="s">
        <v>334</v>
      </c>
      <c r="S86" s="654" t="s">
        <v>333</v>
      </c>
      <c r="T86" s="654" t="s">
        <v>334</v>
      </c>
    </row>
    <row r="87" spans="1:20" s="655" customFormat="1" hidden="1">
      <c r="A87" s="1094" t="s">
        <v>517</v>
      </c>
      <c r="B87" s="1094"/>
      <c r="C87" s="654"/>
      <c r="D87" s="654"/>
      <c r="E87" s="654"/>
      <c r="F87" s="654"/>
      <c r="G87" s="654"/>
      <c r="H87" s="654"/>
      <c r="I87" s="654"/>
      <c r="J87" s="654"/>
      <c r="K87" s="654"/>
      <c r="L87" s="654"/>
      <c r="M87" s="654"/>
      <c r="N87" s="654"/>
      <c r="O87" s="654"/>
      <c r="P87" s="654"/>
      <c r="Q87" s="654"/>
      <c r="R87" s="654"/>
      <c r="S87" s="654"/>
      <c r="T87" s="654"/>
    </row>
    <row r="88" spans="1:20" s="655" customFormat="1" ht="78" hidden="1">
      <c r="A88" s="656" t="s">
        <v>519</v>
      </c>
      <c r="B88" s="658" t="s">
        <v>414</v>
      </c>
      <c r="C88" s="657" t="s">
        <v>518</v>
      </c>
      <c r="D88" s="618">
        <f>F88+H88+J88+L88+N88+P88+R88+T88</f>
        <v>46.075000000000003</v>
      </c>
      <c r="E88" s="308">
        <v>1</v>
      </c>
      <c r="F88" s="309">
        <v>1.6990000000000001</v>
      </c>
      <c r="G88" s="308">
        <v>1</v>
      </c>
      <c r="H88" s="309">
        <v>0.442</v>
      </c>
      <c r="I88" s="308">
        <v>1</v>
      </c>
      <c r="J88" s="309">
        <v>17.934000000000001</v>
      </c>
      <c r="K88" s="308">
        <v>1</v>
      </c>
      <c r="L88" s="309">
        <v>15</v>
      </c>
      <c r="M88" s="308">
        <v>1</v>
      </c>
      <c r="N88" s="309">
        <v>2</v>
      </c>
      <c r="O88" s="308">
        <v>1</v>
      </c>
      <c r="P88" s="309">
        <v>1</v>
      </c>
      <c r="Q88" s="308">
        <v>1</v>
      </c>
      <c r="R88" s="309">
        <v>5</v>
      </c>
      <c r="S88" s="308">
        <v>1</v>
      </c>
      <c r="T88" s="309">
        <v>3</v>
      </c>
    </row>
    <row r="89" spans="1:20" s="655" customFormat="1" ht="51" hidden="1" customHeight="1">
      <c r="A89" s="656" t="s">
        <v>514</v>
      </c>
      <c r="B89" s="658" t="s">
        <v>414</v>
      </c>
      <c r="C89" s="657" t="s">
        <v>513</v>
      </c>
      <c r="D89" s="578">
        <f>N89</f>
        <v>0</v>
      </c>
      <c r="E89" s="308"/>
      <c r="F89" s="309"/>
      <c r="G89" s="308"/>
      <c r="H89" s="309"/>
      <c r="I89" s="308"/>
      <c r="J89" s="309"/>
      <c r="K89" s="308"/>
      <c r="L89" s="309"/>
      <c r="M89" s="308">
        <v>1</v>
      </c>
      <c r="N89" s="309"/>
      <c r="O89" s="308"/>
      <c r="P89" s="309"/>
      <c r="Q89" s="308">
        <v>1</v>
      </c>
      <c r="R89" s="309"/>
      <c r="S89" s="308"/>
      <c r="T89" s="309"/>
    </row>
    <row r="90" spans="1:20" s="655" customFormat="1" ht="47.4" hidden="1" customHeight="1">
      <c r="A90" s="656" t="s">
        <v>462</v>
      </c>
      <c r="B90" s="658" t="s">
        <v>463</v>
      </c>
      <c r="C90" s="657" t="s">
        <v>464</v>
      </c>
      <c r="D90" s="618">
        <f>H90</f>
        <v>0</v>
      </c>
      <c r="E90" s="308"/>
      <c r="F90" s="309"/>
      <c r="G90" s="308"/>
      <c r="H90" s="309"/>
      <c r="I90" s="308"/>
      <c r="J90" s="309"/>
      <c r="K90" s="308"/>
      <c r="L90" s="309"/>
      <c r="M90" s="308"/>
      <c r="N90" s="309"/>
      <c r="O90" s="308"/>
      <c r="P90" s="309"/>
      <c r="Q90" s="308"/>
      <c r="R90" s="309"/>
      <c r="S90" s="308"/>
      <c r="T90" s="309"/>
    </row>
    <row r="91" spans="1:20" s="655" customFormat="1" ht="20.399999999999999" hidden="1" customHeight="1">
      <c r="A91" s="660" t="s">
        <v>402</v>
      </c>
      <c r="B91" s="658"/>
      <c r="C91" s="659"/>
      <c r="D91" s="659"/>
      <c r="E91" s="308"/>
      <c r="F91" s="309"/>
      <c r="G91" s="308"/>
      <c r="H91" s="309"/>
      <c r="I91" s="308"/>
      <c r="J91" s="309"/>
      <c r="K91" s="308"/>
      <c r="L91" s="309"/>
      <c r="M91" s="308"/>
      <c r="N91" s="309"/>
      <c r="O91" s="308"/>
      <c r="P91" s="309"/>
      <c r="Q91" s="308"/>
      <c r="R91" s="309"/>
      <c r="S91" s="308"/>
      <c r="T91" s="309"/>
    </row>
    <row r="92" spans="1:20" s="655" customFormat="1" ht="59.4" hidden="1" customHeight="1">
      <c r="A92" s="656" t="s">
        <v>404</v>
      </c>
      <c r="B92" s="658" t="s">
        <v>321</v>
      </c>
      <c r="C92" s="659"/>
      <c r="D92" s="659"/>
      <c r="E92" s="308"/>
      <c r="F92" s="309"/>
      <c r="G92" s="308"/>
      <c r="H92" s="309"/>
      <c r="I92" s="308"/>
      <c r="J92" s="309"/>
      <c r="K92" s="308"/>
      <c r="L92" s="309"/>
      <c r="M92" s="308"/>
      <c r="N92" s="309"/>
      <c r="O92" s="308"/>
      <c r="P92" s="309"/>
      <c r="Q92" s="308"/>
      <c r="R92" s="309"/>
      <c r="S92" s="308"/>
      <c r="T92" s="309"/>
    </row>
    <row r="93" spans="1:20" s="655" customFormat="1" hidden="1">
      <c r="A93" s="311" t="s">
        <v>335</v>
      </c>
      <c r="B93" s="312"/>
      <c r="C93" s="313"/>
      <c r="D93" s="308"/>
      <c r="E93" s="308"/>
      <c r="F93" s="308"/>
      <c r="G93" s="308"/>
      <c r="H93" s="308"/>
      <c r="I93" s="308"/>
      <c r="J93" s="308"/>
      <c r="K93" s="308"/>
      <c r="L93" s="308"/>
      <c r="M93" s="308"/>
      <c r="N93" s="308"/>
      <c r="O93" s="308"/>
      <c r="P93" s="308"/>
      <c r="Q93" s="308"/>
      <c r="R93" s="308"/>
      <c r="S93" s="308"/>
      <c r="T93" s="308"/>
    </row>
    <row r="94" spans="1:20" s="655" customFormat="1" hidden="1">
      <c r="A94" s="313" t="s">
        <v>336</v>
      </c>
      <c r="B94" s="312"/>
      <c r="C94" s="314"/>
      <c r="D94" s="314"/>
      <c r="E94" s="314" t="s">
        <v>105</v>
      </c>
      <c r="F94" s="308">
        <f>SUM(F88:F91)</f>
        <v>1.6990000000000001</v>
      </c>
      <c r="G94" s="314" t="s">
        <v>105</v>
      </c>
      <c r="H94" s="308">
        <f t="shared" ref="H94" si="95">SUM(H88:H91)</f>
        <v>0.442</v>
      </c>
      <c r="I94" s="314" t="s">
        <v>105</v>
      </c>
      <c r="J94" s="308">
        <f t="shared" ref="J94" si="96">SUM(J88:J91)</f>
        <v>17.934000000000001</v>
      </c>
      <c r="K94" s="314" t="s">
        <v>105</v>
      </c>
      <c r="L94" s="308">
        <f t="shared" ref="L94" si="97">SUM(L88:L91)</f>
        <v>15</v>
      </c>
      <c r="M94" s="314" t="s">
        <v>105</v>
      </c>
      <c r="N94" s="308">
        <f t="shared" ref="N94" si="98">SUM(N88:N91)</f>
        <v>2</v>
      </c>
      <c r="O94" s="314" t="s">
        <v>105</v>
      </c>
      <c r="P94" s="308">
        <f t="shared" ref="P94" si="99">SUM(P88:P91)</f>
        <v>1</v>
      </c>
      <c r="Q94" s="314" t="s">
        <v>105</v>
      </c>
      <c r="R94" s="308">
        <f t="shared" ref="R94" si="100">SUM(R88:R91)</f>
        <v>5</v>
      </c>
      <c r="S94" s="314" t="s">
        <v>105</v>
      </c>
      <c r="T94" s="308">
        <f t="shared" ref="T94" si="101">SUM(T88:T91)</f>
        <v>3</v>
      </c>
    </row>
    <row r="95" spans="1:20" s="655" customFormat="1" hidden="1">
      <c r="A95" s="313" t="s">
        <v>337</v>
      </c>
      <c r="B95" s="312"/>
      <c r="C95" s="312"/>
      <c r="D95" s="312"/>
      <c r="E95" s="312" t="s">
        <v>105</v>
      </c>
      <c r="F95" s="308">
        <f>F94</f>
        <v>1.6990000000000001</v>
      </c>
      <c r="G95" s="312" t="s">
        <v>105</v>
      </c>
      <c r="H95" s="308">
        <f t="shared" ref="H95" si="102">H94</f>
        <v>0.442</v>
      </c>
      <c r="I95" s="312" t="s">
        <v>105</v>
      </c>
      <c r="J95" s="308">
        <f t="shared" ref="J95" si="103">J94</f>
        <v>17.934000000000001</v>
      </c>
      <c r="K95" s="312" t="s">
        <v>105</v>
      </c>
      <c r="L95" s="308">
        <f t="shared" ref="L95" si="104">L94</f>
        <v>15</v>
      </c>
      <c r="M95" s="312" t="s">
        <v>105</v>
      </c>
      <c r="N95" s="308">
        <f t="shared" ref="N95" si="105">N94</f>
        <v>2</v>
      </c>
      <c r="O95" s="312" t="s">
        <v>105</v>
      </c>
      <c r="P95" s="308">
        <f t="shared" ref="P95" si="106">P94</f>
        <v>1</v>
      </c>
      <c r="Q95" s="312" t="s">
        <v>105</v>
      </c>
      <c r="R95" s="308">
        <f t="shared" ref="R95" si="107">R94</f>
        <v>5</v>
      </c>
      <c r="S95" s="312" t="s">
        <v>105</v>
      </c>
      <c r="T95" s="308">
        <f t="shared" ref="T95" si="108">T94</f>
        <v>3</v>
      </c>
    </row>
    <row r="96" spans="1:20" s="655" customFormat="1" hidden="1">
      <c r="A96" s="313" t="s">
        <v>338</v>
      </c>
      <c r="B96" s="312"/>
      <c r="C96" s="312"/>
      <c r="D96" s="312"/>
      <c r="E96" s="312" t="s">
        <v>105</v>
      </c>
      <c r="F96" s="308">
        <v>0</v>
      </c>
      <c r="G96" s="312" t="s">
        <v>105</v>
      </c>
      <c r="H96" s="308">
        <v>0</v>
      </c>
      <c r="I96" s="312" t="s">
        <v>105</v>
      </c>
      <c r="J96" s="308">
        <v>0</v>
      </c>
      <c r="K96" s="312" t="s">
        <v>105</v>
      </c>
      <c r="L96" s="308">
        <v>0</v>
      </c>
      <c r="M96" s="312" t="s">
        <v>105</v>
      </c>
      <c r="N96" s="308">
        <v>0</v>
      </c>
      <c r="O96" s="312" t="s">
        <v>105</v>
      </c>
      <c r="P96" s="308">
        <v>0</v>
      </c>
      <c r="Q96" s="312" t="s">
        <v>105</v>
      </c>
      <c r="R96" s="308">
        <v>0</v>
      </c>
      <c r="S96" s="312" t="s">
        <v>105</v>
      </c>
      <c r="T96" s="308">
        <v>0</v>
      </c>
    </row>
    <row r="97" spans="1:20" s="655" customFormat="1" hidden="1">
      <c r="A97" s="313" t="s">
        <v>339</v>
      </c>
      <c r="B97" s="312"/>
      <c r="C97" s="312"/>
      <c r="D97" s="312"/>
      <c r="E97" s="312" t="s">
        <v>105</v>
      </c>
      <c r="F97" s="308">
        <f>F94</f>
        <v>1.6990000000000001</v>
      </c>
      <c r="G97" s="312" t="s">
        <v>105</v>
      </c>
      <c r="H97" s="308">
        <f t="shared" ref="H97" si="109">H94</f>
        <v>0.442</v>
      </c>
      <c r="I97" s="312" t="s">
        <v>105</v>
      </c>
      <c r="J97" s="308">
        <f t="shared" ref="J97" si="110">J94</f>
        <v>17.934000000000001</v>
      </c>
      <c r="K97" s="312" t="s">
        <v>105</v>
      </c>
      <c r="L97" s="308">
        <f t="shared" ref="L97" si="111">L94</f>
        <v>15</v>
      </c>
      <c r="M97" s="312" t="s">
        <v>105</v>
      </c>
      <c r="N97" s="308">
        <f t="shared" ref="N97" si="112">N94</f>
        <v>2</v>
      </c>
      <c r="O97" s="312" t="s">
        <v>105</v>
      </c>
      <c r="P97" s="308">
        <f t="shared" ref="P97" si="113">P94</f>
        <v>1</v>
      </c>
      <c r="Q97" s="312" t="s">
        <v>105</v>
      </c>
      <c r="R97" s="308">
        <f t="shared" ref="R97" si="114">R94</f>
        <v>5</v>
      </c>
      <c r="S97" s="312" t="s">
        <v>105</v>
      </c>
      <c r="T97" s="308">
        <f t="shared" ref="T97" si="115">T94</f>
        <v>3</v>
      </c>
    </row>
    <row r="98" spans="1:20" hidden="1">
      <c r="A98" s="135"/>
      <c r="B98" s="136"/>
      <c r="C98" s="136"/>
      <c r="D98" s="136"/>
      <c r="E98" s="136"/>
      <c r="F98" s="310"/>
      <c r="G98" s="310"/>
      <c r="H98" s="310"/>
      <c r="I98" s="135"/>
      <c r="J98" s="135"/>
      <c r="K98" s="571"/>
      <c r="L98" s="571"/>
      <c r="M98" s="571"/>
      <c r="N98" s="571"/>
      <c r="O98" s="571"/>
      <c r="P98" s="571"/>
      <c r="Q98" s="571"/>
      <c r="R98" s="571"/>
      <c r="S98" s="571"/>
    </row>
    <row r="99" spans="1:20" hidden="1">
      <c r="A99" s="137" t="s">
        <v>340</v>
      </c>
      <c r="B99" s="315"/>
      <c r="I99" s="499"/>
      <c r="J99" s="499"/>
    </row>
    <row r="100" spans="1:20" hidden="1">
      <c r="A100" s="316" t="s">
        <v>341</v>
      </c>
      <c r="B100" s="317"/>
      <c r="C100" s="316"/>
      <c r="D100" s="316"/>
      <c r="E100" s="316"/>
      <c r="F100" s="318"/>
      <c r="G100" s="319" t="s">
        <v>56</v>
      </c>
      <c r="H100" s="319"/>
      <c r="I100" s="499"/>
      <c r="J100" s="499"/>
      <c r="S100" s="501"/>
    </row>
    <row r="101" spans="1:20" hidden="1">
      <c r="A101" s="318" t="s">
        <v>106</v>
      </c>
      <c r="B101" s="318"/>
      <c r="C101" s="320" t="s">
        <v>58</v>
      </c>
      <c r="D101" s="320"/>
      <c r="E101" s="320"/>
      <c r="G101" s="320" t="s">
        <v>59</v>
      </c>
      <c r="H101" s="320"/>
      <c r="I101" s="499"/>
      <c r="J101" s="499"/>
    </row>
    <row r="102" spans="1:20" hidden="1">
      <c r="A102" s="137" t="s">
        <v>342</v>
      </c>
      <c r="B102" s="315"/>
      <c r="I102" s="499"/>
      <c r="J102" s="499"/>
    </row>
    <row r="103" spans="1:20" ht="39.6" hidden="1">
      <c r="A103" s="321" t="s">
        <v>343</v>
      </c>
      <c r="B103" s="317"/>
      <c r="C103" s="316"/>
      <c r="D103" s="316"/>
      <c r="E103" s="316"/>
      <c r="G103" s="319" t="s">
        <v>320</v>
      </c>
      <c r="H103" s="319"/>
      <c r="I103" s="499"/>
      <c r="J103" s="499"/>
    </row>
    <row r="104" spans="1:20" hidden="1">
      <c r="A104" s="318" t="s">
        <v>106</v>
      </c>
      <c r="B104" s="318"/>
      <c r="C104" s="320" t="s">
        <v>58</v>
      </c>
      <c r="D104" s="320"/>
      <c r="E104" s="320"/>
      <c r="G104" s="320" t="s">
        <v>59</v>
      </c>
      <c r="H104" s="320"/>
      <c r="I104" s="499"/>
      <c r="J104" s="499"/>
    </row>
    <row r="105" spans="1:20" hidden="1">
      <c r="I105" s="499"/>
      <c r="J105" s="499"/>
    </row>
    <row r="106" spans="1:20" hidden="1"/>
    <row r="107" spans="1:20" hidden="1"/>
  </sheetData>
  <mergeCells count="74">
    <mergeCell ref="U2:V2"/>
    <mergeCell ref="A27:B27"/>
    <mergeCell ref="S25:T25"/>
    <mergeCell ref="U25:V25"/>
    <mergeCell ref="E24:V24"/>
    <mergeCell ref="A24:A26"/>
    <mergeCell ref="B24:B26"/>
    <mergeCell ref="C24:C26"/>
    <mergeCell ref="D24:D26"/>
    <mergeCell ref="E25:F25"/>
    <mergeCell ref="G25:H25"/>
    <mergeCell ref="I25:J25"/>
    <mergeCell ref="K25:L25"/>
    <mergeCell ref="M25:N25"/>
    <mergeCell ref="O25:P25"/>
    <mergeCell ref="M2:N2"/>
    <mergeCell ref="O2:P2"/>
    <mergeCell ref="Q2:R2"/>
    <mergeCell ref="A4:B4"/>
    <mergeCell ref="G2:H2"/>
    <mergeCell ref="I2:J2"/>
    <mergeCell ref="A1:A3"/>
    <mergeCell ref="B1:B3"/>
    <mergeCell ref="C1:C3"/>
    <mergeCell ref="D1:D3"/>
    <mergeCell ref="E2:F2"/>
    <mergeCell ref="E1:J1"/>
    <mergeCell ref="S2:T2"/>
    <mergeCell ref="A38:A40"/>
    <mergeCell ref="B38:B40"/>
    <mergeCell ref="C38:C40"/>
    <mergeCell ref="D38:D40"/>
    <mergeCell ref="E38:T38"/>
    <mergeCell ref="E39:F39"/>
    <mergeCell ref="G39:H39"/>
    <mergeCell ref="I39:J39"/>
    <mergeCell ref="K39:L39"/>
    <mergeCell ref="M39:N39"/>
    <mergeCell ref="O39:P39"/>
    <mergeCell ref="Q39:R39"/>
    <mergeCell ref="S39:T39"/>
    <mergeCell ref="K2:L2"/>
    <mergeCell ref="Q25:R25"/>
    <mergeCell ref="A41:B41"/>
    <mergeCell ref="A61:A63"/>
    <mergeCell ref="B61:B63"/>
    <mergeCell ref="C61:C63"/>
    <mergeCell ref="D61:D63"/>
    <mergeCell ref="D84:D86"/>
    <mergeCell ref="E61:T61"/>
    <mergeCell ref="E62:F62"/>
    <mergeCell ref="G62:H62"/>
    <mergeCell ref="I62:J62"/>
    <mergeCell ref="K62:L62"/>
    <mergeCell ref="M62:N62"/>
    <mergeCell ref="O62:P62"/>
    <mergeCell ref="Q62:R62"/>
    <mergeCell ref="S62:T62"/>
    <mergeCell ref="W2:X2"/>
    <mergeCell ref="Y2:Z2"/>
    <mergeCell ref="A87:B87"/>
    <mergeCell ref="E84:T84"/>
    <mergeCell ref="E85:F85"/>
    <mergeCell ref="G85:H85"/>
    <mergeCell ref="I85:J85"/>
    <mergeCell ref="K85:L85"/>
    <mergeCell ref="M85:N85"/>
    <mergeCell ref="O85:P85"/>
    <mergeCell ref="Q85:R85"/>
    <mergeCell ref="S85:T85"/>
    <mergeCell ref="A64:B64"/>
    <mergeCell ref="A84:A86"/>
    <mergeCell ref="B84:B86"/>
    <mergeCell ref="C84:C86"/>
  </mergeCells>
  <pageMargins left="0" right="0" top="0" bottom="0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J42"/>
  <sheetViews>
    <sheetView workbookViewId="0">
      <selection activeCell="F15" sqref="F15"/>
    </sheetView>
  </sheetViews>
  <sheetFormatPr defaultColWidth="9.109375" defaultRowHeight="13.2"/>
  <cols>
    <col min="1" max="5" width="9.109375" style="499"/>
    <col min="6" max="6" width="14.5546875" style="499" customWidth="1"/>
    <col min="7" max="7" width="12.44140625" style="499" customWidth="1"/>
    <col min="8" max="16384" width="9.109375" style="499"/>
  </cols>
  <sheetData>
    <row r="1" spans="1:10">
      <c r="A1" s="322" t="s">
        <v>31</v>
      </c>
      <c r="B1" s="323"/>
      <c r="C1" s="648"/>
      <c r="D1" s="648"/>
      <c r="E1" s="648"/>
      <c r="F1" s="1104" t="s">
        <v>344</v>
      </c>
      <c r="G1" s="1104"/>
      <c r="H1" s="1104"/>
      <c r="I1" s="1104"/>
      <c r="J1" s="1104"/>
    </row>
    <row r="2" spans="1:10">
      <c r="A2" s="322"/>
      <c r="B2" s="648"/>
      <c r="C2" s="1104" t="s">
        <v>345</v>
      </c>
      <c r="D2" s="1104"/>
      <c r="E2" s="1104"/>
      <c r="F2" s="1104"/>
      <c r="G2" s="1104"/>
      <c r="H2" s="1104"/>
      <c r="I2" s="1104"/>
      <c r="J2" s="1104"/>
    </row>
    <row r="3" spans="1:10">
      <c r="A3" s="322"/>
      <c r="B3" s="648"/>
      <c r="C3" s="648"/>
      <c r="D3" s="648"/>
      <c r="E3" s="648"/>
      <c r="F3" s="648"/>
      <c r="G3" s="648"/>
      <c r="H3" s="648"/>
      <c r="I3" s="648"/>
      <c r="J3" s="648"/>
    </row>
    <row r="4" spans="1:10">
      <c r="A4" s="322"/>
      <c r="B4" s="648"/>
      <c r="C4" s="648"/>
      <c r="D4" s="648"/>
      <c r="E4" s="648"/>
      <c r="F4" s="648"/>
      <c r="G4" s="648"/>
      <c r="H4" s="648"/>
      <c r="I4" s="324"/>
      <c r="J4" s="324" t="s">
        <v>346</v>
      </c>
    </row>
    <row r="5" spans="1:10">
      <c r="A5" s="322"/>
      <c r="B5" s="325" t="s">
        <v>347</v>
      </c>
      <c r="C5" s="648"/>
      <c r="D5" s="648"/>
      <c r="E5" s="648"/>
      <c r="F5" s="326" t="s">
        <v>64</v>
      </c>
      <c r="G5" s="327"/>
      <c r="H5" s="328"/>
      <c r="I5" s="648"/>
      <c r="J5" s="648"/>
    </row>
    <row r="6" spans="1:10">
      <c r="A6" s="322"/>
      <c r="B6" s="648" t="s">
        <v>348</v>
      </c>
      <c r="C6" s="648"/>
      <c r="D6" s="648"/>
      <c r="E6" s="648"/>
      <c r="F6" s="329"/>
      <c r="G6" s="329"/>
      <c r="H6" s="648"/>
      <c r="I6" s="648"/>
      <c r="J6" s="648"/>
    </row>
    <row r="7" spans="1:10">
      <c r="A7" s="322"/>
      <c r="B7" s="648" t="s">
        <v>349</v>
      </c>
      <c r="C7" s="648"/>
      <c r="D7" s="648"/>
      <c r="E7" s="648"/>
      <c r="F7" s="330" t="s">
        <v>113</v>
      </c>
      <c r="G7" s="329"/>
      <c r="H7" s="648"/>
      <c r="I7" s="648"/>
      <c r="J7" s="648"/>
    </row>
    <row r="8" spans="1:10">
      <c r="A8" s="322"/>
      <c r="B8" s="648"/>
      <c r="C8" s="648"/>
      <c r="D8" s="648"/>
      <c r="E8" s="648"/>
      <c r="F8" s="648"/>
      <c r="G8" s="648"/>
      <c r="H8" s="648"/>
      <c r="I8" s="648"/>
      <c r="J8" s="648"/>
    </row>
    <row r="9" spans="1:10" ht="15.6">
      <c r="A9" s="322"/>
      <c r="B9" s="648"/>
      <c r="C9" s="331" t="s">
        <v>732</v>
      </c>
      <c r="D9" s="331"/>
      <c r="E9" s="331"/>
      <c r="F9" s="332"/>
      <c r="G9" s="648"/>
      <c r="H9" s="648"/>
      <c r="I9" s="648"/>
      <c r="J9" s="648"/>
    </row>
    <row r="10" spans="1:10">
      <c r="A10" s="322"/>
      <c r="B10" s="648"/>
      <c r="C10" s="322"/>
      <c r="D10" s="322"/>
      <c r="E10" s="322"/>
      <c r="F10" s="648"/>
      <c r="G10" s="648"/>
      <c r="H10" s="648"/>
      <c r="I10" s="648"/>
      <c r="J10" s="648"/>
    </row>
    <row r="11" spans="1:10">
      <c r="A11" s="322"/>
      <c r="B11" s="648"/>
      <c r="C11" s="648"/>
      <c r="D11" s="648"/>
      <c r="E11" s="648"/>
      <c r="F11" s="648"/>
      <c r="G11" s="648"/>
      <c r="H11" s="648"/>
      <c r="I11" s="648"/>
      <c r="J11" s="648"/>
    </row>
    <row r="12" spans="1:10" ht="27" customHeight="1">
      <c r="A12" s="322"/>
      <c r="B12" s="1105" t="s">
        <v>350</v>
      </c>
      <c r="C12" s="1105"/>
      <c r="D12" s="1105"/>
      <c r="E12" s="648"/>
      <c r="F12" s="1106" t="s">
        <v>466</v>
      </c>
      <c r="G12" s="1106"/>
      <c r="H12" s="1106"/>
      <c r="I12" s="1106"/>
      <c r="J12" s="1106"/>
    </row>
    <row r="13" spans="1:10" ht="17.25" customHeight="1">
      <c r="A13" s="322"/>
      <c r="B13" s="648"/>
      <c r="C13" s="648"/>
      <c r="D13" s="648"/>
      <c r="E13" s="648"/>
      <c r="F13" s="1107"/>
      <c r="G13" s="1107"/>
      <c r="H13" s="1107"/>
      <c r="I13" s="1107"/>
      <c r="J13" s="1107"/>
    </row>
    <row r="14" spans="1:10">
      <c r="A14" s="322"/>
      <c r="B14" s="648"/>
      <c r="C14" s="648"/>
      <c r="D14" s="648"/>
      <c r="E14" s="648"/>
      <c r="F14" s="333"/>
      <c r="G14" s="333"/>
      <c r="H14" s="648"/>
      <c r="I14" s="648"/>
      <c r="J14" s="648"/>
    </row>
    <row r="15" spans="1:10">
      <c r="A15" s="322"/>
      <c r="B15" s="648"/>
      <c r="C15" s="648"/>
      <c r="D15" s="648"/>
      <c r="E15" s="648"/>
      <c r="F15" s="648"/>
      <c r="G15" s="648"/>
      <c r="H15" s="648"/>
      <c r="I15" s="648"/>
      <c r="J15" s="648"/>
    </row>
    <row r="16" spans="1:10">
      <c r="A16" s="322"/>
      <c r="B16" s="648" t="s">
        <v>351</v>
      </c>
      <c r="C16" s="648"/>
      <c r="D16" s="648"/>
      <c r="E16" s="648"/>
      <c r="F16" s="1099" t="s">
        <v>56</v>
      </c>
      <c r="G16" s="1100"/>
      <c r="H16" s="648"/>
      <c r="I16" s="648"/>
      <c r="J16" s="648"/>
    </row>
    <row r="17" spans="1:10">
      <c r="A17" s="322"/>
      <c r="B17" s="648"/>
      <c r="C17" s="648"/>
      <c r="D17" s="648"/>
      <c r="E17" s="648"/>
      <c r="F17" s="1098" t="s">
        <v>352</v>
      </c>
      <c r="G17" s="1098"/>
      <c r="H17" s="648"/>
      <c r="I17" s="648"/>
      <c r="J17" s="648"/>
    </row>
    <row r="18" spans="1:10" ht="15">
      <c r="A18" s="322"/>
      <c r="B18" s="648"/>
      <c r="C18" s="334" t="s">
        <v>353</v>
      </c>
      <c r="D18" s="334"/>
      <c r="E18" s="334"/>
      <c r="F18" s="648"/>
      <c r="G18" s="648"/>
      <c r="H18" s="648"/>
      <c r="I18" s="648"/>
      <c r="J18" s="648"/>
    </row>
    <row r="19" spans="1:10">
      <c r="A19" s="322"/>
      <c r="B19" s="648"/>
      <c r="C19" s="648"/>
      <c r="D19" s="648"/>
      <c r="E19" s="648"/>
      <c r="F19" s="648"/>
      <c r="G19" s="648"/>
      <c r="H19" s="648"/>
      <c r="I19" s="648"/>
      <c r="J19" s="648"/>
    </row>
    <row r="20" spans="1:10">
      <c r="A20" s="322"/>
      <c r="B20" s="1108" t="s">
        <v>354</v>
      </c>
      <c r="C20" s="1108"/>
      <c r="D20" s="1108"/>
      <c r="E20" s="1108"/>
      <c r="F20" s="1108"/>
      <c r="G20" s="1108"/>
      <c r="H20" s="1108"/>
      <c r="I20" s="1108"/>
      <c r="J20" s="1108"/>
    </row>
    <row r="21" spans="1:10" ht="20.25" customHeight="1">
      <c r="A21" s="322"/>
      <c r="B21" s="1109" t="s">
        <v>355</v>
      </c>
      <c r="C21" s="1109" t="s">
        <v>356</v>
      </c>
      <c r="D21" s="1109"/>
      <c r="E21" s="1109"/>
      <c r="F21" s="1109" t="s">
        <v>357</v>
      </c>
      <c r="G21" s="1109"/>
      <c r="H21" s="1109"/>
      <c r="I21" s="1109"/>
      <c r="J21" s="1110" t="s">
        <v>358</v>
      </c>
    </row>
    <row r="22" spans="1:10">
      <c r="A22" s="322"/>
      <c r="B22" s="1109"/>
      <c r="C22" s="1109"/>
      <c r="D22" s="1109"/>
      <c r="E22" s="1109"/>
      <c r="F22" s="649"/>
      <c r="G22" s="649"/>
      <c r="H22" s="649"/>
      <c r="I22" s="649" t="s">
        <v>359</v>
      </c>
      <c r="J22" s="1110"/>
    </row>
    <row r="23" spans="1:10" ht="26.4">
      <c r="A23" s="322"/>
      <c r="B23" s="335">
        <v>1</v>
      </c>
      <c r="C23" s="1101"/>
      <c r="D23" s="1102"/>
      <c r="E23" s="1103"/>
      <c r="F23" s="336" t="s">
        <v>360</v>
      </c>
      <c r="G23" s="335"/>
      <c r="H23" s="335"/>
      <c r="I23" s="335"/>
      <c r="J23" s="337">
        <v>0</v>
      </c>
    </row>
    <row r="24" spans="1:10">
      <c r="A24" s="322"/>
      <c r="B24" s="648"/>
      <c r="C24" s="648"/>
      <c r="D24" s="648"/>
      <c r="E24" s="648"/>
      <c r="F24" s="338"/>
      <c r="G24" s="339"/>
      <c r="H24" s="339"/>
      <c r="I24" s="339"/>
      <c r="J24" s="340">
        <f>SUM(J23:J23)</f>
        <v>0</v>
      </c>
    </row>
    <row r="25" spans="1:10">
      <c r="A25" s="322"/>
      <c r="B25" s="648"/>
      <c r="C25" s="648"/>
      <c r="D25" s="648"/>
      <c r="E25" s="648"/>
      <c r="F25" s="648"/>
      <c r="G25" s="648"/>
      <c r="H25" s="648"/>
      <c r="I25" s="648"/>
      <c r="J25" s="648"/>
    </row>
    <row r="26" spans="1:10">
      <c r="A26" s="322"/>
      <c r="B26" s="648" t="s">
        <v>361</v>
      </c>
      <c r="C26" s="648"/>
      <c r="D26" s="648"/>
      <c r="E26" s="648"/>
      <c r="F26" s="647">
        <v>0</v>
      </c>
      <c r="G26" s="332"/>
      <c r="H26" s="1096" t="s">
        <v>362</v>
      </c>
      <c r="I26" s="1097"/>
      <c r="J26" s="648"/>
    </row>
    <row r="27" spans="1:10">
      <c r="A27" s="322"/>
      <c r="B27" s="648"/>
      <c r="C27" s="648"/>
      <c r="D27" s="648"/>
      <c r="E27" s="648"/>
      <c r="F27" s="341" t="s">
        <v>363</v>
      </c>
      <c r="G27" s="342"/>
      <c r="H27" s="1098" t="s">
        <v>364</v>
      </c>
      <c r="I27" s="1098"/>
      <c r="J27" s="648"/>
    </row>
    <row r="28" spans="1:10">
      <c r="A28" s="322"/>
      <c r="B28" s="648"/>
      <c r="C28" s="648"/>
      <c r="D28" s="648"/>
      <c r="E28" s="648"/>
      <c r="F28" s="648"/>
      <c r="G28" s="648"/>
      <c r="H28" s="648"/>
      <c r="I28" s="648"/>
      <c r="J28" s="648"/>
    </row>
    <row r="29" spans="1:10">
      <c r="A29" s="343"/>
      <c r="B29" s="648"/>
      <c r="C29" s="648"/>
      <c r="D29" s="648"/>
      <c r="E29" s="648"/>
      <c r="F29" s="648"/>
      <c r="G29" s="648"/>
      <c r="H29" s="648"/>
      <c r="I29" s="648"/>
      <c r="J29" s="648"/>
    </row>
    <row r="30" spans="1:10">
      <c r="A30" s="343"/>
      <c r="B30" s="344" t="s">
        <v>365</v>
      </c>
      <c r="C30" s="648"/>
      <c r="D30" s="648"/>
      <c r="E30" s="648"/>
      <c r="F30" s="648"/>
      <c r="G30" s="648"/>
      <c r="H30" s="322"/>
      <c r="I30" s="1099" t="s">
        <v>56</v>
      </c>
      <c r="J30" s="1100"/>
    </row>
    <row r="31" spans="1:10">
      <c r="A31" s="343"/>
      <c r="B31" s="345" t="s">
        <v>627</v>
      </c>
      <c r="C31" s="648"/>
      <c r="D31" s="648"/>
      <c r="E31" s="648"/>
      <c r="F31" s="648"/>
      <c r="G31" s="648"/>
      <c r="H31" s="648"/>
      <c r="I31" s="344"/>
      <c r="J31" s="346" t="s">
        <v>352</v>
      </c>
    </row>
    <row r="32" spans="1:10">
      <c r="A32" s="323"/>
      <c r="B32" s="648"/>
      <c r="C32" s="648"/>
      <c r="D32" s="648"/>
      <c r="E32" s="648"/>
      <c r="F32" s="648"/>
      <c r="G32" s="648"/>
      <c r="H32" s="648"/>
      <c r="I32" s="344"/>
      <c r="J32" s="344"/>
    </row>
    <row r="33" spans="1:10">
      <c r="A33" s="323"/>
      <c r="B33" s="344" t="s">
        <v>366</v>
      </c>
      <c r="C33" s="648"/>
      <c r="D33" s="648"/>
      <c r="E33" s="648"/>
      <c r="F33" s="648"/>
      <c r="G33" s="648"/>
      <c r="H33" s="648"/>
      <c r="I33" s="1099" t="s">
        <v>367</v>
      </c>
      <c r="J33" s="1100"/>
    </row>
    <row r="34" spans="1:10">
      <c r="A34" s="323"/>
      <c r="B34" s="347" t="s">
        <v>473</v>
      </c>
      <c r="C34" s="323"/>
      <c r="D34" s="323"/>
      <c r="E34" s="323"/>
      <c r="F34" s="323"/>
      <c r="G34" s="323"/>
      <c r="H34" s="323"/>
      <c r="I34" s="344"/>
      <c r="J34" s="346" t="s">
        <v>352</v>
      </c>
    </row>
    <row r="35" spans="1:10">
      <c r="A35" s="323"/>
      <c r="B35" s="323"/>
      <c r="C35" s="323"/>
      <c r="D35" s="323"/>
      <c r="E35" s="323"/>
      <c r="F35" s="323"/>
      <c r="G35" s="323"/>
      <c r="H35" s="348"/>
      <c r="I35" s="349"/>
      <c r="J35" s="350"/>
    </row>
    <row r="36" spans="1:10" ht="15">
      <c r="A36" s="323"/>
      <c r="B36" s="1095" t="s">
        <v>368</v>
      </c>
      <c r="C36" s="1095"/>
      <c r="D36" s="1095"/>
      <c r="E36" s="1095"/>
      <c r="F36" s="1095"/>
      <c r="G36" s="1095"/>
      <c r="H36" s="348"/>
      <c r="I36" s="349"/>
      <c r="J36" s="351"/>
    </row>
    <row r="37" spans="1:10" ht="15">
      <c r="A37" s="323"/>
      <c r="B37" s="1095"/>
      <c r="C37" s="1095"/>
      <c r="D37" s="1095"/>
      <c r="E37" s="1095"/>
      <c r="F37" s="1095"/>
      <c r="G37" s="1095"/>
      <c r="H37" s="348"/>
      <c r="I37" s="349"/>
      <c r="J37" s="352"/>
    </row>
    <row r="38" spans="1:10" ht="15">
      <c r="A38" s="323"/>
      <c r="B38" s="1095" t="s">
        <v>369</v>
      </c>
      <c r="C38" s="1095"/>
      <c r="D38" s="1095"/>
      <c r="E38" s="1095"/>
      <c r="F38" s="1095"/>
      <c r="G38" s="1095"/>
      <c r="H38" s="353"/>
      <c r="I38" s="353"/>
      <c r="J38" s="347"/>
    </row>
    <row r="39" spans="1:10" ht="15">
      <c r="A39" s="323"/>
      <c r="B39" s="1095" t="s">
        <v>370</v>
      </c>
      <c r="C39" s="1095"/>
      <c r="D39" s="1095"/>
      <c r="E39" s="1095"/>
      <c r="F39" s="1095"/>
      <c r="G39" s="1095"/>
      <c r="H39" s="323"/>
      <c r="I39" s="323"/>
      <c r="J39" s="347"/>
    </row>
    <row r="40" spans="1:10" ht="15">
      <c r="A40" s="323"/>
      <c r="B40" s="1095" t="s">
        <v>371</v>
      </c>
      <c r="C40" s="1095"/>
      <c r="D40" s="1095"/>
      <c r="E40" s="1095"/>
      <c r="F40" s="1095"/>
      <c r="G40" s="1095"/>
      <c r="H40" s="323"/>
      <c r="I40" s="323"/>
      <c r="J40" s="347"/>
    </row>
    <row r="41" spans="1:10">
      <c r="A41" s="323"/>
      <c r="B41" s="323"/>
      <c r="C41" s="323"/>
      <c r="D41" s="323"/>
      <c r="E41" s="323"/>
      <c r="F41" s="323"/>
      <c r="G41" s="323"/>
      <c r="H41" s="323"/>
      <c r="I41" s="323"/>
      <c r="J41" s="323"/>
    </row>
    <row r="42" spans="1:10">
      <c r="A42" s="323"/>
      <c r="B42" s="323"/>
      <c r="C42" s="323"/>
      <c r="D42" s="323"/>
      <c r="E42" s="323"/>
      <c r="F42" s="323"/>
      <c r="G42" s="323"/>
      <c r="H42" s="323"/>
      <c r="I42" s="323"/>
      <c r="J42" s="323"/>
    </row>
  </sheetData>
  <mergeCells count="21">
    <mergeCell ref="C23:E23"/>
    <mergeCell ref="F1:J1"/>
    <mergeCell ref="C2:J2"/>
    <mergeCell ref="B12:D12"/>
    <mergeCell ref="F12:J13"/>
    <mergeCell ref="F16:G16"/>
    <mergeCell ref="F17:G17"/>
    <mergeCell ref="B20:J20"/>
    <mergeCell ref="B21:B22"/>
    <mergeCell ref="C21:E22"/>
    <mergeCell ref="F21:I21"/>
    <mergeCell ref="J21:J22"/>
    <mergeCell ref="B38:G38"/>
    <mergeCell ref="B39:G39"/>
    <mergeCell ref="B40:G40"/>
    <mergeCell ref="H26:I26"/>
    <mergeCell ref="H27:I27"/>
    <mergeCell ref="I30:J30"/>
    <mergeCell ref="I33:J33"/>
    <mergeCell ref="B36:G36"/>
    <mergeCell ref="B37:G37"/>
  </mergeCells>
  <pageMargins left="0" right="0" top="0" bottom="0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Q76"/>
  <sheetViews>
    <sheetView topLeftCell="A15" zoomScaleNormal="100" workbookViewId="0">
      <selection activeCell="I62" sqref="I62"/>
    </sheetView>
  </sheetViews>
  <sheetFormatPr defaultRowHeight="13.2"/>
  <cols>
    <col min="1" max="1" width="5.44140625" style="364" customWidth="1"/>
    <col min="2" max="2" width="11.77734375" style="364" customWidth="1"/>
    <col min="3" max="3" width="5.6640625" style="364" customWidth="1"/>
    <col min="4" max="4" width="9.33203125" style="364" bestFit="1" customWidth="1"/>
    <col min="5" max="5" width="33" style="364" customWidth="1"/>
    <col min="6" max="6" width="5.88671875" style="364" customWidth="1"/>
    <col min="7" max="7" width="11.109375" style="364" customWidth="1"/>
    <col min="8" max="8" width="10.44140625" style="364" customWidth="1"/>
    <col min="9" max="9" width="14.88671875" style="364" customWidth="1"/>
    <col min="10" max="10" width="11.6640625" style="364" customWidth="1"/>
    <col min="11" max="11" width="13.6640625" style="364" customWidth="1"/>
    <col min="12" max="12" width="13.88671875" style="364" customWidth="1"/>
    <col min="13" max="13" width="21.6640625" style="364" customWidth="1"/>
    <col min="14" max="14" width="12.6640625" style="497" customWidth="1"/>
    <col min="15" max="15" width="12.88671875" style="364" customWidth="1"/>
    <col min="16" max="16" width="9.33203125" style="364" bestFit="1" customWidth="1"/>
    <col min="17" max="17" width="12.5546875" style="364" customWidth="1"/>
    <col min="18" max="256" width="8.88671875" style="364"/>
    <col min="257" max="257" width="5.44140625" style="364" customWidth="1"/>
    <col min="258" max="258" width="11.33203125" style="364" customWidth="1"/>
    <col min="259" max="259" width="5.6640625" style="364" customWidth="1"/>
    <col min="260" max="260" width="9.33203125" style="364" bestFit="1" customWidth="1"/>
    <col min="261" max="261" width="40.109375" style="364" customWidth="1"/>
    <col min="262" max="262" width="5.88671875" style="364" customWidth="1"/>
    <col min="263" max="263" width="11.109375" style="364" customWidth="1"/>
    <col min="264" max="264" width="10.44140625" style="364" customWidth="1"/>
    <col min="265" max="265" width="11.33203125" style="364" customWidth="1"/>
    <col min="266" max="266" width="9.33203125" style="364" customWidth="1"/>
    <col min="267" max="267" width="11.88671875" style="364" customWidth="1"/>
    <col min="268" max="269" width="10" style="364" customWidth="1"/>
    <col min="270" max="270" width="13.5546875" style="364" customWidth="1"/>
    <col min="271" max="271" width="13.88671875" style="364" customWidth="1"/>
    <col min="272" max="272" width="9.33203125" style="364" bestFit="1" customWidth="1"/>
    <col min="273" max="273" width="10.6640625" style="364" customWidth="1"/>
    <col min="274" max="512" width="8.88671875" style="364"/>
    <col min="513" max="513" width="5.44140625" style="364" customWidth="1"/>
    <col min="514" max="514" width="11.33203125" style="364" customWidth="1"/>
    <col min="515" max="515" width="5.6640625" style="364" customWidth="1"/>
    <col min="516" max="516" width="9.33203125" style="364" bestFit="1" customWidth="1"/>
    <col min="517" max="517" width="40.109375" style="364" customWidth="1"/>
    <col min="518" max="518" width="5.88671875" style="364" customWidth="1"/>
    <col min="519" max="519" width="11.109375" style="364" customWidth="1"/>
    <col min="520" max="520" width="10.44140625" style="364" customWidth="1"/>
    <col min="521" max="521" width="11.33203125" style="364" customWidth="1"/>
    <col min="522" max="522" width="9.33203125" style="364" customWidth="1"/>
    <col min="523" max="523" width="11.88671875" style="364" customWidth="1"/>
    <col min="524" max="525" width="10" style="364" customWidth="1"/>
    <col min="526" max="526" width="13.5546875" style="364" customWidth="1"/>
    <col min="527" max="527" width="13.88671875" style="364" customWidth="1"/>
    <col min="528" max="528" width="9.33203125" style="364" bestFit="1" customWidth="1"/>
    <col min="529" max="529" width="10.6640625" style="364" customWidth="1"/>
    <col min="530" max="768" width="8.88671875" style="364"/>
    <col min="769" max="769" width="5.44140625" style="364" customWidth="1"/>
    <col min="770" max="770" width="11.33203125" style="364" customWidth="1"/>
    <col min="771" max="771" width="5.6640625" style="364" customWidth="1"/>
    <col min="772" max="772" width="9.33203125" style="364" bestFit="1" customWidth="1"/>
    <col min="773" max="773" width="40.109375" style="364" customWidth="1"/>
    <col min="774" max="774" width="5.88671875" style="364" customWidth="1"/>
    <col min="775" max="775" width="11.109375" style="364" customWidth="1"/>
    <col min="776" max="776" width="10.44140625" style="364" customWidth="1"/>
    <col min="777" max="777" width="11.33203125" style="364" customWidth="1"/>
    <col min="778" max="778" width="9.33203125" style="364" customWidth="1"/>
    <col min="779" max="779" width="11.88671875" style="364" customWidth="1"/>
    <col min="780" max="781" width="10" style="364" customWidth="1"/>
    <col min="782" max="782" width="13.5546875" style="364" customWidth="1"/>
    <col min="783" max="783" width="13.88671875" style="364" customWidth="1"/>
    <col min="784" max="784" width="9.33203125" style="364" bestFit="1" customWidth="1"/>
    <col min="785" max="785" width="10.6640625" style="364" customWidth="1"/>
    <col min="786" max="1024" width="8.88671875" style="364"/>
    <col min="1025" max="1025" width="5.44140625" style="364" customWidth="1"/>
    <col min="1026" max="1026" width="11.33203125" style="364" customWidth="1"/>
    <col min="1027" max="1027" width="5.6640625" style="364" customWidth="1"/>
    <col min="1028" max="1028" width="9.33203125" style="364" bestFit="1" customWidth="1"/>
    <col min="1029" max="1029" width="40.109375" style="364" customWidth="1"/>
    <col min="1030" max="1030" width="5.88671875" style="364" customWidth="1"/>
    <col min="1031" max="1031" width="11.109375" style="364" customWidth="1"/>
    <col min="1032" max="1032" width="10.44140625" style="364" customWidth="1"/>
    <col min="1033" max="1033" width="11.33203125" style="364" customWidth="1"/>
    <col min="1034" max="1034" width="9.33203125" style="364" customWidth="1"/>
    <col min="1035" max="1035" width="11.88671875" style="364" customWidth="1"/>
    <col min="1036" max="1037" width="10" style="364" customWidth="1"/>
    <col min="1038" max="1038" width="13.5546875" style="364" customWidth="1"/>
    <col min="1039" max="1039" width="13.88671875" style="364" customWidth="1"/>
    <col min="1040" max="1040" width="9.33203125" style="364" bestFit="1" customWidth="1"/>
    <col min="1041" max="1041" width="10.6640625" style="364" customWidth="1"/>
    <col min="1042" max="1280" width="8.88671875" style="364"/>
    <col min="1281" max="1281" width="5.44140625" style="364" customWidth="1"/>
    <col min="1282" max="1282" width="11.33203125" style="364" customWidth="1"/>
    <col min="1283" max="1283" width="5.6640625" style="364" customWidth="1"/>
    <col min="1284" max="1284" width="9.33203125" style="364" bestFit="1" customWidth="1"/>
    <col min="1285" max="1285" width="40.109375" style="364" customWidth="1"/>
    <col min="1286" max="1286" width="5.88671875" style="364" customWidth="1"/>
    <col min="1287" max="1287" width="11.109375" style="364" customWidth="1"/>
    <col min="1288" max="1288" width="10.44140625" style="364" customWidth="1"/>
    <col min="1289" max="1289" width="11.33203125" style="364" customWidth="1"/>
    <col min="1290" max="1290" width="9.33203125" style="364" customWidth="1"/>
    <col min="1291" max="1291" width="11.88671875" style="364" customWidth="1"/>
    <col min="1292" max="1293" width="10" style="364" customWidth="1"/>
    <col min="1294" max="1294" width="13.5546875" style="364" customWidth="1"/>
    <col min="1295" max="1295" width="13.88671875" style="364" customWidth="1"/>
    <col min="1296" max="1296" width="9.33203125" style="364" bestFit="1" customWidth="1"/>
    <col min="1297" max="1297" width="10.6640625" style="364" customWidth="1"/>
    <col min="1298" max="1536" width="8.88671875" style="364"/>
    <col min="1537" max="1537" width="5.44140625" style="364" customWidth="1"/>
    <col min="1538" max="1538" width="11.33203125" style="364" customWidth="1"/>
    <col min="1539" max="1539" width="5.6640625" style="364" customWidth="1"/>
    <col min="1540" max="1540" width="9.33203125" style="364" bestFit="1" customWidth="1"/>
    <col min="1541" max="1541" width="40.109375" style="364" customWidth="1"/>
    <col min="1542" max="1542" width="5.88671875" style="364" customWidth="1"/>
    <col min="1543" max="1543" width="11.109375" style="364" customWidth="1"/>
    <col min="1544" max="1544" width="10.44140625" style="364" customWidth="1"/>
    <col min="1545" max="1545" width="11.33203125" style="364" customWidth="1"/>
    <col min="1546" max="1546" width="9.33203125" style="364" customWidth="1"/>
    <col min="1547" max="1547" width="11.88671875" style="364" customWidth="1"/>
    <col min="1548" max="1549" width="10" style="364" customWidth="1"/>
    <col min="1550" max="1550" width="13.5546875" style="364" customWidth="1"/>
    <col min="1551" max="1551" width="13.88671875" style="364" customWidth="1"/>
    <col min="1552" max="1552" width="9.33203125" style="364" bestFit="1" customWidth="1"/>
    <col min="1553" max="1553" width="10.6640625" style="364" customWidth="1"/>
    <col min="1554" max="1792" width="8.88671875" style="364"/>
    <col min="1793" max="1793" width="5.44140625" style="364" customWidth="1"/>
    <col min="1794" max="1794" width="11.33203125" style="364" customWidth="1"/>
    <col min="1795" max="1795" width="5.6640625" style="364" customWidth="1"/>
    <col min="1796" max="1796" width="9.33203125" style="364" bestFit="1" customWidth="1"/>
    <col min="1797" max="1797" width="40.109375" style="364" customWidth="1"/>
    <col min="1798" max="1798" width="5.88671875" style="364" customWidth="1"/>
    <col min="1799" max="1799" width="11.109375" style="364" customWidth="1"/>
    <col min="1800" max="1800" width="10.44140625" style="364" customWidth="1"/>
    <col min="1801" max="1801" width="11.33203125" style="364" customWidth="1"/>
    <col min="1802" max="1802" width="9.33203125" style="364" customWidth="1"/>
    <col min="1803" max="1803" width="11.88671875" style="364" customWidth="1"/>
    <col min="1804" max="1805" width="10" style="364" customWidth="1"/>
    <col min="1806" max="1806" width="13.5546875" style="364" customWidth="1"/>
    <col min="1807" max="1807" width="13.88671875" style="364" customWidth="1"/>
    <col min="1808" max="1808" width="9.33203125" style="364" bestFit="1" customWidth="1"/>
    <col min="1809" max="1809" width="10.6640625" style="364" customWidth="1"/>
    <col min="1810" max="2048" width="8.88671875" style="364"/>
    <col min="2049" max="2049" width="5.44140625" style="364" customWidth="1"/>
    <col min="2050" max="2050" width="11.33203125" style="364" customWidth="1"/>
    <col min="2051" max="2051" width="5.6640625" style="364" customWidth="1"/>
    <col min="2052" max="2052" width="9.33203125" style="364" bestFit="1" customWidth="1"/>
    <col min="2053" max="2053" width="40.109375" style="364" customWidth="1"/>
    <col min="2054" max="2054" width="5.88671875" style="364" customWidth="1"/>
    <col min="2055" max="2055" width="11.109375" style="364" customWidth="1"/>
    <col min="2056" max="2056" width="10.44140625" style="364" customWidth="1"/>
    <col min="2057" max="2057" width="11.33203125" style="364" customWidth="1"/>
    <col min="2058" max="2058" width="9.33203125" style="364" customWidth="1"/>
    <col min="2059" max="2059" width="11.88671875" style="364" customWidth="1"/>
    <col min="2060" max="2061" width="10" style="364" customWidth="1"/>
    <col min="2062" max="2062" width="13.5546875" style="364" customWidth="1"/>
    <col min="2063" max="2063" width="13.88671875" style="364" customWidth="1"/>
    <col min="2064" max="2064" width="9.33203125" style="364" bestFit="1" customWidth="1"/>
    <col min="2065" max="2065" width="10.6640625" style="364" customWidth="1"/>
    <col min="2066" max="2304" width="8.88671875" style="364"/>
    <col min="2305" max="2305" width="5.44140625" style="364" customWidth="1"/>
    <col min="2306" max="2306" width="11.33203125" style="364" customWidth="1"/>
    <col min="2307" max="2307" width="5.6640625" style="364" customWidth="1"/>
    <col min="2308" max="2308" width="9.33203125" style="364" bestFit="1" customWidth="1"/>
    <col min="2309" max="2309" width="40.109375" style="364" customWidth="1"/>
    <col min="2310" max="2310" width="5.88671875" style="364" customWidth="1"/>
    <col min="2311" max="2311" width="11.109375" style="364" customWidth="1"/>
    <col min="2312" max="2312" width="10.44140625" style="364" customWidth="1"/>
    <col min="2313" max="2313" width="11.33203125" style="364" customWidth="1"/>
    <col min="2314" max="2314" width="9.33203125" style="364" customWidth="1"/>
    <col min="2315" max="2315" width="11.88671875" style="364" customWidth="1"/>
    <col min="2316" max="2317" width="10" style="364" customWidth="1"/>
    <col min="2318" max="2318" width="13.5546875" style="364" customWidth="1"/>
    <col min="2319" max="2319" width="13.88671875" style="364" customWidth="1"/>
    <col min="2320" max="2320" width="9.33203125" style="364" bestFit="1" customWidth="1"/>
    <col min="2321" max="2321" width="10.6640625" style="364" customWidth="1"/>
    <col min="2322" max="2560" width="8.88671875" style="364"/>
    <col min="2561" max="2561" width="5.44140625" style="364" customWidth="1"/>
    <col min="2562" max="2562" width="11.33203125" style="364" customWidth="1"/>
    <col min="2563" max="2563" width="5.6640625" style="364" customWidth="1"/>
    <col min="2564" max="2564" width="9.33203125" style="364" bestFit="1" customWidth="1"/>
    <col min="2565" max="2565" width="40.109375" style="364" customWidth="1"/>
    <col min="2566" max="2566" width="5.88671875" style="364" customWidth="1"/>
    <col min="2567" max="2567" width="11.109375" style="364" customWidth="1"/>
    <col min="2568" max="2568" width="10.44140625" style="364" customWidth="1"/>
    <col min="2569" max="2569" width="11.33203125" style="364" customWidth="1"/>
    <col min="2570" max="2570" width="9.33203125" style="364" customWidth="1"/>
    <col min="2571" max="2571" width="11.88671875" style="364" customWidth="1"/>
    <col min="2572" max="2573" width="10" style="364" customWidth="1"/>
    <col min="2574" max="2574" width="13.5546875" style="364" customWidth="1"/>
    <col min="2575" max="2575" width="13.88671875" style="364" customWidth="1"/>
    <col min="2576" max="2576" width="9.33203125" style="364" bestFit="1" customWidth="1"/>
    <col min="2577" max="2577" width="10.6640625" style="364" customWidth="1"/>
    <col min="2578" max="2816" width="8.88671875" style="364"/>
    <col min="2817" max="2817" width="5.44140625" style="364" customWidth="1"/>
    <col min="2818" max="2818" width="11.33203125" style="364" customWidth="1"/>
    <col min="2819" max="2819" width="5.6640625" style="364" customWidth="1"/>
    <col min="2820" max="2820" width="9.33203125" style="364" bestFit="1" customWidth="1"/>
    <col min="2821" max="2821" width="40.109375" style="364" customWidth="1"/>
    <col min="2822" max="2822" width="5.88671875" style="364" customWidth="1"/>
    <col min="2823" max="2823" width="11.109375" style="364" customWidth="1"/>
    <col min="2824" max="2824" width="10.44140625" style="364" customWidth="1"/>
    <col min="2825" max="2825" width="11.33203125" style="364" customWidth="1"/>
    <col min="2826" max="2826" width="9.33203125" style="364" customWidth="1"/>
    <col min="2827" max="2827" width="11.88671875" style="364" customWidth="1"/>
    <col min="2828" max="2829" width="10" style="364" customWidth="1"/>
    <col min="2830" max="2830" width="13.5546875" style="364" customWidth="1"/>
    <col min="2831" max="2831" width="13.88671875" style="364" customWidth="1"/>
    <col min="2832" max="2832" width="9.33203125" style="364" bestFit="1" customWidth="1"/>
    <col min="2833" max="2833" width="10.6640625" style="364" customWidth="1"/>
    <col min="2834" max="3072" width="8.88671875" style="364"/>
    <col min="3073" max="3073" width="5.44140625" style="364" customWidth="1"/>
    <col min="3074" max="3074" width="11.33203125" style="364" customWidth="1"/>
    <col min="3075" max="3075" width="5.6640625" style="364" customWidth="1"/>
    <col min="3076" max="3076" width="9.33203125" style="364" bestFit="1" customWidth="1"/>
    <col min="3077" max="3077" width="40.109375" style="364" customWidth="1"/>
    <col min="3078" max="3078" width="5.88671875" style="364" customWidth="1"/>
    <col min="3079" max="3079" width="11.109375" style="364" customWidth="1"/>
    <col min="3080" max="3080" width="10.44140625" style="364" customWidth="1"/>
    <col min="3081" max="3081" width="11.33203125" style="364" customWidth="1"/>
    <col min="3082" max="3082" width="9.33203125" style="364" customWidth="1"/>
    <col min="3083" max="3083" width="11.88671875" style="364" customWidth="1"/>
    <col min="3084" max="3085" width="10" style="364" customWidth="1"/>
    <col min="3086" max="3086" width="13.5546875" style="364" customWidth="1"/>
    <col min="3087" max="3087" width="13.88671875" style="364" customWidth="1"/>
    <col min="3088" max="3088" width="9.33203125" style="364" bestFit="1" customWidth="1"/>
    <col min="3089" max="3089" width="10.6640625" style="364" customWidth="1"/>
    <col min="3090" max="3328" width="8.88671875" style="364"/>
    <col min="3329" max="3329" width="5.44140625" style="364" customWidth="1"/>
    <col min="3330" max="3330" width="11.33203125" style="364" customWidth="1"/>
    <col min="3331" max="3331" width="5.6640625" style="364" customWidth="1"/>
    <col min="3332" max="3332" width="9.33203125" style="364" bestFit="1" customWidth="1"/>
    <col min="3333" max="3333" width="40.109375" style="364" customWidth="1"/>
    <col min="3334" max="3334" width="5.88671875" style="364" customWidth="1"/>
    <col min="3335" max="3335" width="11.109375" style="364" customWidth="1"/>
    <col min="3336" max="3336" width="10.44140625" style="364" customWidth="1"/>
    <col min="3337" max="3337" width="11.33203125" style="364" customWidth="1"/>
    <col min="3338" max="3338" width="9.33203125" style="364" customWidth="1"/>
    <col min="3339" max="3339" width="11.88671875" style="364" customWidth="1"/>
    <col min="3340" max="3341" width="10" style="364" customWidth="1"/>
    <col min="3342" max="3342" width="13.5546875" style="364" customWidth="1"/>
    <col min="3343" max="3343" width="13.88671875" style="364" customWidth="1"/>
    <col min="3344" max="3344" width="9.33203125" style="364" bestFit="1" customWidth="1"/>
    <col min="3345" max="3345" width="10.6640625" style="364" customWidth="1"/>
    <col min="3346" max="3584" width="8.88671875" style="364"/>
    <col min="3585" max="3585" width="5.44140625" style="364" customWidth="1"/>
    <col min="3586" max="3586" width="11.33203125" style="364" customWidth="1"/>
    <col min="3587" max="3587" width="5.6640625" style="364" customWidth="1"/>
    <col min="3588" max="3588" width="9.33203125" style="364" bestFit="1" customWidth="1"/>
    <col min="3589" max="3589" width="40.109375" style="364" customWidth="1"/>
    <col min="3590" max="3590" width="5.88671875" style="364" customWidth="1"/>
    <col min="3591" max="3591" width="11.109375" style="364" customWidth="1"/>
    <col min="3592" max="3592" width="10.44140625" style="364" customWidth="1"/>
    <col min="3593" max="3593" width="11.33203125" style="364" customWidth="1"/>
    <col min="3594" max="3594" width="9.33203125" style="364" customWidth="1"/>
    <col min="3595" max="3595" width="11.88671875" style="364" customWidth="1"/>
    <col min="3596" max="3597" width="10" style="364" customWidth="1"/>
    <col min="3598" max="3598" width="13.5546875" style="364" customWidth="1"/>
    <col min="3599" max="3599" width="13.88671875" style="364" customWidth="1"/>
    <col min="3600" max="3600" width="9.33203125" style="364" bestFit="1" customWidth="1"/>
    <col min="3601" max="3601" width="10.6640625" style="364" customWidth="1"/>
    <col min="3602" max="3840" width="8.88671875" style="364"/>
    <col min="3841" max="3841" width="5.44140625" style="364" customWidth="1"/>
    <col min="3842" max="3842" width="11.33203125" style="364" customWidth="1"/>
    <col min="3843" max="3843" width="5.6640625" style="364" customWidth="1"/>
    <col min="3844" max="3844" width="9.33203125" style="364" bestFit="1" customWidth="1"/>
    <col min="3845" max="3845" width="40.109375" style="364" customWidth="1"/>
    <col min="3846" max="3846" width="5.88671875" style="364" customWidth="1"/>
    <col min="3847" max="3847" width="11.109375" style="364" customWidth="1"/>
    <col min="3848" max="3848" width="10.44140625" style="364" customWidth="1"/>
    <col min="3849" max="3849" width="11.33203125" style="364" customWidth="1"/>
    <col min="3850" max="3850" width="9.33203125" style="364" customWidth="1"/>
    <col min="3851" max="3851" width="11.88671875" style="364" customWidth="1"/>
    <col min="3852" max="3853" width="10" style="364" customWidth="1"/>
    <col min="3854" max="3854" width="13.5546875" style="364" customWidth="1"/>
    <col min="3855" max="3855" width="13.88671875" style="364" customWidth="1"/>
    <col min="3856" max="3856" width="9.33203125" style="364" bestFit="1" customWidth="1"/>
    <col min="3857" max="3857" width="10.6640625" style="364" customWidth="1"/>
    <col min="3858" max="4096" width="8.88671875" style="364"/>
    <col min="4097" max="4097" width="5.44140625" style="364" customWidth="1"/>
    <col min="4098" max="4098" width="11.33203125" style="364" customWidth="1"/>
    <col min="4099" max="4099" width="5.6640625" style="364" customWidth="1"/>
    <col min="4100" max="4100" width="9.33203125" style="364" bestFit="1" customWidth="1"/>
    <col min="4101" max="4101" width="40.109375" style="364" customWidth="1"/>
    <col min="4102" max="4102" width="5.88671875" style="364" customWidth="1"/>
    <col min="4103" max="4103" width="11.109375" style="364" customWidth="1"/>
    <col min="4104" max="4104" width="10.44140625" style="364" customWidth="1"/>
    <col min="4105" max="4105" width="11.33203125" style="364" customWidth="1"/>
    <col min="4106" max="4106" width="9.33203125" style="364" customWidth="1"/>
    <col min="4107" max="4107" width="11.88671875" style="364" customWidth="1"/>
    <col min="4108" max="4109" width="10" style="364" customWidth="1"/>
    <col min="4110" max="4110" width="13.5546875" style="364" customWidth="1"/>
    <col min="4111" max="4111" width="13.88671875" style="364" customWidth="1"/>
    <col min="4112" max="4112" width="9.33203125" style="364" bestFit="1" customWidth="1"/>
    <col min="4113" max="4113" width="10.6640625" style="364" customWidth="1"/>
    <col min="4114" max="4352" width="8.88671875" style="364"/>
    <col min="4353" max="4353" width="5.44140625" style="364" customWidth="1"/>
    <col min="4354" max="4354" width="11.33203125" style="364" customWidth="1"/>
    <col min="4355" max="4355" width="5.6640625" style="364" customWidth="1"/>
    <col min="4356" max="4356" width="9.33203125" style="364" bestFit="1" customWidth="1"/>
    <col min="4357" max="4357" width="40.109375" style="364" customWidth="1"/>
    <col min="4358" max="4358" width="5.88671875" style="364" customWidth="1"/>
    <col min="4359" max="4359" width="11.109375" style="364" customWidth="1"/>
    <col min="4360" max="4360" width="10.44140625" style="364" customWidth="1"/>
    <col min="4361" max="4361" width="11.33203125" style="364" customWidth="1"/>
    <col min="4362" max="4362" width="9.33203125" style="364" customWidth="1"/>
    <col min="4363" max="4363" width="11.88671875" style="364" customWidth="1"/>
    <col min="4364" max="4365" width="10" style="364" customWidth="1"/>
    <col min="4366" max="4366" width="13.5546875" style="364" customWidth="1"/>
    <col min="4367" max="4367" width="13.88671875" style="364" customWidth="1"/>
    <col min="4368" max="4368" width="9.33203125" style="364" bestFit="1" customWidth="1"/>
    <col min="4369" max="4369" width="10.6640625" style="364" customWidth="1"/>
    <col min="4370" max="4608" width="8.88671875" style="364"/>
    <col min="4609" max="4609" width="5.44140625" style="364" customWidth="1"/>
    <col min="4610" max="4610" width="11.33203125" style="364" customWidth="1"/>
    <col min="4611" max="4611" width="5.6640625" style="364" customWidth="1"/>
    <col min="4612" max="4612" width="9.33203125" style="364" bestFit="1" customWidth="1"/>
    <col min="4613" max="4613" width="40.109375" style="364" customWidth="1"/>
    <col min="4614" max="4614" width="5.88671875" style="364" customWidth="1"/>
    <col min="4615" max="4615" width="11.109375" style="364" customWidth="1"/>
    <col min="4616" max="4616" width="10.44140625" style="364" customWidth="1"/>
    <col min="4617" max="4617" width="11.33203125" style="364" customWidth="1"/>
    <col min="4618" max="4618" width="9.33203125" style="364" customWidth="1"/>
    <col min="4619" max="4619" width="11.88671875" style="364" customWidth="1"/>
    <col min="4620" max="4621" width="10" style="364" customWidth="1"/>
    <col min="4622" max="4622" width="13.5546875" style="364" customWidth="1"/>
    <col min="4623" max="4623" width="13.88671875" style="364" customWidth="1"/>
    <col min="4624" max="4624" width="9.33203125" style="364" bestFit="1" customWidth="1"/>
    <col min="4625" max="4625" width="10.6640625" style="364" customWidth="1"/>
    <col min="4626" max="4864" width="8.88671875" style="364"/>
    <col min="4865" max="4865" width="5.44140625" style="364" customWidth="1"/>
    <col min="4866" max="4866" width="11.33203125" style="364" customWidth="1"/>
    <col min="4867" max="4867" width="5.6640625" style="364" customWidth="1"/>
    <col min="4868" max="4868" width="9.33203125" style="364" bestFit="1" customWidth="1"/>
    <col min="4869" max="4869" width="40.109375" style="364" customWidth="1"/>
    <col min="4870" max="4870" width="5.88671875" style="364" customWidth="1"/>
    <col min="4871" max="4871" width="11.109375" style="364" customWidth="1"/>
    <col min="4872" max="4872" width="10.44140625" style="364" customWidth="1"/>
    <col min="4873" max="4873" width="11.33203125" style="364" customWidth="1"/>
    <col min="4874" max="4874" width="9.33203125" style="364" customWidth="1"/>
    <col min="4875" max="4875" width="11.88671875" style="364" customWidth="1"/>
    <col min="4876" max="4877" width="10" style="364" customWidth="1"/>
    <col min="4878" max="4878" width="13.5546875" style="364" customWidth="1"/>
    <col min="4879" max="4879" width="13.88671875" style="364" customWidth="1"/>
    <col min="4880" max="4880" width="9.33203125" style="364" bestFit="1" customWidth="1"/>
    <col min="4881" max="4881" width="10.6640625" style="364" customWidth="1"/>
    <col min="4882" max="5120" width="8.88671875" style="364"/>
    <col min="5121" max="5121" width="5.44140625" style="364" customWidth="1"/>
    <col min="5122" max="5122" width="11.33203125" style="364" customWidth="1"/>
    <col min="5123" max="5123" width="5.6640625" style="364" customWidth="1"/>
    <col min="5124" max="5124" width="9.33203125" style="364" bestFit="1" customWidth="1"/>
    <col min="5125" max="5125" width="40.109375" style="364" customWidth="1"/>
    <col min="5126" max="5126" width="5.88671875" style="364" customWidth="1"/>
    <col min="5127" max="5127" width="11.109375" style="364" customWidth="1"/>
    <col min="5128" max="5128" width="10.44140625" style="364" customWidth="1"/>
    <col min="5129" max="5129" width="11.33203125" style="364" customWidth="1"/>
    <col min="5130" max="5130" width="9.33203125" style="364" customWidth="1"/>
    <col min="5131" max="5131" width="11.88671875" style="364" customWidth="1"/>
    <col min="5132" max="5133" width="10" style="364" customWidth="1"/>
    <col min="5134" max="5134" width="13.5546875" style="364" customWidth="1"/>
    <col min="5135" max="5135" width="13.88671875" style="364" customWidth="1"/>
    <col min="5136" max="5136" width="9.33203125" style="364" bestFit="1" customWidth="1"/>
    <col min="5137" max="5137" width="10.6640625" style="364" customWidth="1"/>
    <col min="5138" max="5376" width="8.88671875" style="364"/>
    <col min="5377" max="5377" width="5.44140625" style="364" customWidth="1"/>
    <col min="5378" max="5378" width="11.33203125" style="364" customWidth="1"/>
    <col min="5379" max="5379" width="5.6640625" style="364" customWidth="1"/>
    <col min="5380" max="5380" width="9.33203125" style="364" bestFit="1" customWidth="1"/>
    <col min="5381" max="5381" width="40.109375" style="364" customWidth="1"/>
    <col min="5382" max="5382" width="5.88671875" style="364" customWidth="1"/>
    <col min="5383" max="5383" width="11.109375" style="364" customWidth="1"/>
    <col min="5384" max="5384" width="10.44140625" style="364" customWidth="1"/>
    <col min="5385" max="5385" width="11.33203125" style="364" customWidth="1"/>
    <col min="5386" max="5386" width="9.33203125" style="364" customWidth="1"/>
    <col min="5387" max="5387" width="11.88671875" style="364" customWidth="1"/>
    <col min="5388" max="5389" width="10" style="364" customWidth="1"/>
    <col min="5390" max="5390" width="13.5546875" style="364" customWidth="1"/>
    <col min="5391" max="5391" width="13.88671875" style="364" customWidth="1"/>
    <col min="5392" max="5392" width="9.33203125" style="364" bestFit="1" customWidth="1"/>
    <col min="5393" max="5393" width="10.6640625" style="364" customWidth="1"/>
    <col min="5394" max="5632" width="8.88671875" style="364"/>
    <col min="5633" max="5633" width="5.44140625" style="364" customWidth="1"/>
    <col min="5634" max="5634" width="11.33203125" style="364" customWidth="1"/>
    <col min="5635" max="5635" width="5.6640625" style="364" customWidth="1"/>
    <col min="5636" max="5636" width="9.33203125" style="364" bestFit="1" customWidth="1"/>
    <col min="5637" max="5637" width="40.109375" style="364" customWidth="1"/>
    <col min="5638" max="5638" width="5.88671875" style="364" customWidth="1"/>
    <col min="5639" max="5639" width="11.109375" style="364" customWidth="1"/>
    <col min="5640" max="5640" width="10.44140625" style="364" customWidth="1"/>
    <col min="5641" max="5641" width="11.33203125" style="364" customWidth="1"/>
    <col min="5642" max="5642" width="9.33203125" style="364" customWidth="1"/>
    <col min="5643" max="5643" width="11.88671875" style="364" customWidth="1"/>
    <col min="5644" max="5645" width="10" style="364" customWidth="1"/>
    <col min="5646" max="5646" width="13.5546875" style="364" customWidth="1"/>
    <col min="5647" max="5647" width="13.88671875" style="364" customWidth="1"/>
    <col min="5648" max="5648" width="9.33203125" style="364" bestFit="1" customWidth="1"/>
    <col min="5649" max="5649" width="10.6640625" style="364" customWidth="1"/>
    <col min="5650" max="5888" width="8.88671875" style="364"/>
    <col min="5889" max="5889" width="5.44140625" style="364" customWidth="1"/>
    <col min="5890" max="5890" width="11.33203125" style="364" customWidth="1"/>
    <col min="5891" max="5891" width="5.6640625" style="364" customWidth="1"/>
    <col min="5892" max="5892" width="9.33203125" style="364" bestFit="1" customWidth="1"/>
    <col min="5893" max="5893" width="40.109375" style="364" customWidth="1"/>
    <col min="5894" max="5894" width="5.88671875" style="364" customWidth="1"/>
    <col min="5895" max="5895" width="11.109375" style="364" customWidth="1"/>
    <col min="5896" max="5896" width="10.44140625" style="364" customWidth="1"/>
    <col min="5897" max="5897" width="11.33203125" style="364" customWidth="1"/>
    <col min="5898" max="5898" width="9.33203125" style="364" customWidth="1"/>
    <col min="5899" max="5899" width="11.88671875" style="364" customWidth="1"/>
    <col min="5900" max="5901" width="10" style="364" customWidth="1"/>
    <col min="5902" max="5902" width="13.5546875" style="364" customWidth="1"/>
    <col min="5903" max="5903" width="13.88671875" style="364" customWidth="1"/>
    <col min="5904" max="5904" width="9.33203125" style="364" bestFit="1" customWidth="1"/>
    <col min="5905" max="5905" width="10.6640625" style="364" customWidth="1"/>
    <col min="5906" max="6144" width="8.88671875" style="364"/>
    <col min="6145" max="6145" width="5.44140625" style="364" customWidth="1"/>
    <col min="6146" max="6146" width="11.33203125" style="364" customWidth="1"/>
    <col min="6147" max="6147" width="5.6640625" style="364" customWidth="1"/>
    <col min="6148" max="6148" width="9.33203125" style="364" bestFit="1" customWidth="1"/>
    <col min="6149" max="6149" width="40.109375" style="364" customWidth="1"/>
    <col min="6150" max="6150" width="5.88671875" style="364" customWidth="1"/>
    <col min="6151" max="6151" width="11.109375" style="364" customWidth="1"/>
    <col min="6152" max="6152" width="10.44140625" style="364" customWidth="1"/>
    <col min="6153" max="6153" width="11.33203125" style="364" customWidth="1"/>
    <col min="6154" max="6154" width="9.33203125" style="364" customWidth="1"/>
    <col min="6155" max="6155" width="11.88671875" style="364" customWidth="1"/>
    <col min="6156" max="6157" width="10" style="364" customWidth="1"/>
    <col min="6158" max="6158" width="13.5546875" style="364" customWidth="1"/>
    <col min="6159" max="6159" width="13.88671875" style="364" customWidth="1"/>
    <col min="6160" max="6160" width="9.33203125" style="364" bestFit="1" customWidth="1"/>
    <col min="6161" max="6161" width="10.6640625" style="364" customWidth="1"/>
    <col min="6162" max="6400" width="8.88671875" style="364"/>
    <col min="6401" max="6401" width="5.44140625" style="364" customWidth="1"/>
    <col min="6402" max="6402" width="11.33203125" style="364" customWidth="1"/>
    <col min="6403" max="6403" width="5.6640625" style="364" customWidth="1"/>
    <col min="6404" max="6404" width="9.33203125" style="364" bestFit="1" customWidth="1"/>
    <col min="6405" max="6405" width="40.109375" style="364" customWidth="1"/>
    <col min="6406" max="6406" width="5.88671875" style="364" customWidth="1"/>
    <col min="6407" max="6407" width="11.109375" style="364" customWidth="1"/>
    <col min="6408" max="6408" width="10.44140625" style="364" customWidth="1"/>
    <col min="6409" max="6409" width="11.33203125" style="364" customWidth="1"/>
    <col min="6410" max="6410" width="9.33203125" style="364" customWidth="1"/>
    <col min="6411" max="6411" width="11.88671875" style="364" customWidth="1"/>
    <col min="6412" max="6413" width="10" style="364" customWidth="1"/>
    <col min="6414" max="6414" width="13.5546875" style="364" customWidth="1"/>
    <col min="6415" max="6415" width="13.88671875" style="364" customWidth="1"/>
    <col min="6416" max="6416" width="9.33203125" style="364" bestFit="1" customWidth="1"/>
    <col min="6417" max="6417" width="10.6640625" style="364" customWidth="1"/>
    <col min="6418" max="6656" width="8.88671875" style="364"/>
    <col min="6657" max="6657" width="5.44140625" style="364" customWidth="1"/>
    <col min="6658" max="6658" width="11.33203125" style="364" customWidth="1"/>
    <col min="6659" max="6659" width="5.6640625" style="364" customWidth="1"/>
    <col min="6660" max="6660" width="9.33203125" style="364" bestFit="1" customWidth="1"/>
    <col min="6661" max="6661" width="40.109375" style="364" customWidth="1"/>
    <col min="6662" max="6662" width="5.88671875" style="364" customWidth="1"/>
    <col min="6663" max="6663" width="11.109375" style="364" customWidth="1"/>
    <col min="6664" max="6664" width="10.44140625" style="364" customWidth="1"/>
    <col min="6665" max="6665" width="11.33203125" style="364" customWidth="1"/>
    <col min="6666" max="6666" width="9.33203125" style="364" customWidth="1"/>
    <col min="6667" max="6667" width="11.88671875" style="364" customWidth="1"/>
    <col min="6668" max="6669" width="10" style="364" customWidth="1"/>
    <col min="6670" max="6670" width="13.5546875" style="364" customWidth="1"/>
    <col min="6671" max="6671" width="13.88671875" style="364" customWidth="1"/>
    <col min="6672" max="6672" width="9.33203125" style="364" bestFit="1" customWidth="1"/>
    <col min="6673" max="6673" width="10.6640625" style="364" customWidth="1"/>
    <col min="6674" max="6912" width="8.88671875" style="364"/>
    <col min="6913" max="6913" width="5.44140625" style="364" customWidth="1"/>
    <col min="6914" max="6914" width="11.33203125" style="364" customWidth="1"/>
    <col min="6915" max="6915" width="5.6640625" style="364" customWidth="1"/>
    <col min="6916" max="6916" width="9.33203125" style="364" bestFit="1" customWidth="1"/>
    <col min="6917" max="6917" width="40.109375" style="364" customWidth="1"/>
    <col min="6918" max="6918" width="5.88671875" style="364" customWidth="1"/>
    <col min="6919" max="6919" width="11.109375" style="364" customWidth="1"/>
    <col min="6920" max="6920" width="10.44140625" style="364" customWidth="1"/>
    <col min="6921" max="6921" width="11.33203125" style="364" customWidth="1"/>
    <col min="6922" max="6922" width="9.33203125" style="364" customWidth="1"/>
    <col min="6923" max="6923" width="11.88671875" style="364" customWidth="1"/>
    <col min="6924" max="6925" width="10" style="364" customWidth="1"/>
    <col min="6926" max="6926" width="13.5546875" style="364" customWidth="1"/>
    <col min="6927" max="6927" width="13.88671875" style="364" customWidth="1"/>
    <col min="6928" max="6928" width="9.33203125" style="364" bestFit="1" customWidth="1"/>
    <col min="6929" max="6929" width="10.6640625" style="364" customWidth="1"/>
    <col min="6930" max="7168" width="8.88671875" style="364"/>
    <col min="7169" max="7169" width="5.44140625" style="364" customWidth="1"/>
    <col min="7170" max="7170" width="11.33203125" style="364" customWidth="1"/>
    <col min="7171" max="7171" width="5.6640625" style="364" customWidth="1"/>
    <col min="7172" max="7172" width="9.33203125" style="364" bestFit="1" customWidth="1"/>
    <col min="7173" max="7173" width="40.109375" style="364" customWidth="1"/>
    <col min="7174" max="7174" width="5.88671875" style="364" customWidth="1"/>
    <col min="7175" max="7175" width="11.109375" style="364" customWidth="1"/>
    <col min="7176" max="7176" width="10.44140625" style="364" customWidth="1"/>
    <col min="7177" max="7177" width="11.33203125" style="364" customWidth="1"/>
    <col min="7178" max="7178" width="9.33203125" style="364" customWidth="1"/>
    <col min="7179" max="7179" width="11.88671875" style="364" customWidth="1"/>
    <col min="7180" max="7181" width="10" style="364" customWidth="1"/>
    <col min="7182" max="7182" width="13.5546875" style="364" customWidth="1"/>
    <col min="7183" max="7183" width="13.88671875" style="364" customWidth="1"/>
    <col min="7184" max="7184" width="9.33203125" style="364" bestFit="1" customWidth="1"/>
    <col min="7185" max="7185" width="10.6640625" style="364" customWidth="1"/>
    <col min="7186" max="7424" width="8.88671875" style="364"/>
    <col min="7425" max="7425" width="5.44140625" style="364" customWidth="1"/>
    <col min="7426" max="7426" width="11.33203125" style="364" customWidth="1"/>
    <col min="7427" max="7427" width="5.6640625" style="364" customWidth="1"/>
    <col min="7428" max="7428" width="9.33203125" style="364" bestFit="1" customWidth="1"/>
    <col min="7429" max="7429" width="40.109375" style="364" customWidth="1"/>
    <col min="7430" max="7430" width="5.88671875" style="364" customWidth="1"/>
    <col min="7431" max="7431" width="11.109375" style="364" customWidth="1"/>
    <col min="7432" max="7432" width="10.44140625" style="364" customWidth="1"/>
    <col min="7433" max="7433" width="11.33203125" style="364" customWidth="1"/>
    <col min="7434" max="7434" width="9.33203125" style="364" customWidth="1"/>
    <col min="7435" max="7435" width="11.88671875" style="364" customWidth="1"/>
    <col min="7436" max="7437" width="10" style="364" customWidth="1"/>
    <col min="7438" max="7438" width="13.5546875" style="364" customWidth="1"/>
    <col min="7439" max="7439" width="13.88671875" style="364" customWidth="1"/>
    <col min="7440" max="7440" width="9.33203125" style="364" bestFit="1" customWidth="1"/>
    <col min="7441" max="7441" width="10.6640625" style="364" customWidth="1"/>
    <col min="7442" max="7680" width="8.88671875" style="364"/>
    <col min="7681" max="7681" width="5.44140625" style="364" customWidth="1"/>
    <col min="7682" max="7682" width="11.33203125" style="364" customWidth="1"/>
    <col min="7683" max="7683" width="5.6640625" style="364" customWidth="1"/>
    <col min="7684" max="7684" width="9.33203125" style="364" bestFit="1" customWidth="1"/>
    <col min="7685" max="7685" width="40.109375" style="364" customWidth="1"/>
    <col min="7686" max="7686" width="5.88671875" style="364" customWidth="1"/>
    <col min="7687" max="7687" width="11.109375" style="364" customWidth="1"/>
    <col min="7688" max="7688" width="10.44140625" style="364" customWidth="1"/>
    <col min="7689" max="7689" width="11.33203125" style="364" customWidth="1"/>
    <col min="7690" max="7690" width="9.33203125" style="364" customWidth="1"/>
    <col min="7691" max="7691" width="11.88671875" style="364" customWidth="1"/>
    <col min="7692" max="7693" width="10" style="364" customWidth="1"/>
    <col min="7694" max="7694" width="13.5546875" style="364" customWidth="1"/>
    <col min="7695" max="7695" width="13.88671875" style="364" customWidth="1"/>
    <col min="7696" max="7696" width="9.33203125" style="364" bestFit="1" customWidth="1"/>
    <col min="7697" max="7697" width="10.6640625" style="364" customWidth="1"/>
    <col min="7698" max="7936" width="8.88671875" style="364"/>
    <col min="7937" max="7937" width="5.44140625" style="364" customWidth="1"/>
    <col min="7938" max="7938" width="11.33203125" style="364" customWidth="1"/>
    <col min="7939" max="7939" width="5.6640625" style="364" customWidth="1"/>
    <col min="7940" max="7940" width="9.33203125" style="364" bestFit="1" customWidth="1"/>
    <col min="7941" max="7941" width="40.109375" style="364" customWidth="1"/>
    <col min="7942" max="7942" width="5.88671875" style="364" customWidth="1"/>
    <col min="7943" max="7943" width="11.109375" style="364" customWidth="1"/>
    <col min="7944" max="7944" width="10.44140625" style="364" customWidth="1"/>
    <col min="7945" max="7945" width="11.33203125" style="364" customWidth="1"/>
    <col min="7946" max="7946" width="9.33203125" style="364" customWidth="1"/>
    <col min="7947" max="7947" width="11.88671875" style="364" customWidth="1"/>
    <col min="7948" max="7949" width="10" style="364" customWidth="1"/>
    <col min="7950" max="7950" width="13.5546875" style="364" customWidth="1"/>
    <col min="7951" max="7951" width="13.88671875" style="364" customWidth="1"/>
    <col min="7952" max="7952" width="9.33203125" style="364" bestFit="1" customWidth="1"/>
    <col min="7953" max="7953" width="10.6640625" style="364" customWidth="1"/>
    <col min="7954" max="8192" width="8.88671875" style="364"/>
    <col min="8193" max="8193" width="5.44140625" style="364" customWidth="1"/>
    <col min="8194" max="8194" width="11.33203125" style="364" customWidth="1"/>
    <col min="8195" max="8195" width="5.6640625" style="364" customWidth="1"/>
    <col min="8196" max="8196" width="9.33203125" style="364" bestFit="1" customWidth="1"/>
    <col min="8197" max="8197" width="40.109375" style="364" customWidth="1"/>
    <col min="8198" max="8198" width="5.88671875" style="364" customWidth="1"/>
    <col min="8199" max="8199" width="11.109375" style="364" customWidth="1"/>
    <col min="8200" max="8200" width="10.44140625" style="364" customWidth="1"/>
    <col min="8201" max="8201" width="11.33203125" style="364" customWidth="1"/>
    <col min="8202" max="8202" width="9.33203125" style="364" customWidth="1"/>
    <col min="8203" max="8203" width="11.88671875" style="364" customWidth="1"/>
    <col min="8204" max="8205" width="10" style="364" customWidth="1"/>
    <col min="8206" max="8206" width="13.5546875" style="364" customWidth="1"/>
    <col min="8207" max="8207" width="13.88671875" style="364" customWidth="1"/>
    <col min="8208" max="8208" width="9.33203125" style="364" bestFit="1" customWidth="1"/>
    <col min="8209" max="8209" width="10.6640625" style="364" customWidth="1"/>
    <col min="8210" max="8448" width="8.88671875" style="364"/>
    <col min="8449" max="8449" width="5.44140625" style="364" customWidth="1"/>
    <col min="8450" max="8450" width="11.33203125" style="364" customWidth="1"/>
    <col min="8451" max="8451" width="5.6640625" style="364" customWidth="1"/>
    <col min="8452" max="8452" width="9.33203125" style="364" bestFit="1" customWidth="1"/>
    <col min="8453" max="8453" width="40.109375" style="364" customWidth="1"/>
    <col min="8454" max="8454" width="5.88671875" style="364" customWidth="1"/>
    <col min="8455" max="8455" width="11.109375" style="364" customWidth="1"/>
    <col min="8456" max="8456" width="10.44140625" style="364" customWidth="1"/>
    <col min="8457" max="8457" width="11.33203125" style="364" customWidth="1"/>
    <col min="8458" max="8458" width="9.33203125" style="364" customWidth="1"/>
    <col min="8459" max="8459" width="11.88671875" style="364" customWidth="1"/>
    <col min="8460" max="8461" width="10" style="364" customWidth="1"/>
    <col min="8462" max="8462" width="13.5546875" style="364" customWidth="1"/>
    <col min="8463" max="8463" width="13.88671875" style="364" customWidth="1"/>
    <col min="8464" max="8464" width="9.33203125" style="364" bestFit="1" customWidth="1"/>
    <col min="8465" max="8465" width="10.6640625" style="364" customWidth="1"/>
    <col min="8466" max="8704" width="8.88671875" style="364"/>
    <col min="8705" max="8705" width="5.44140625" style="364" customWidth="1"/>
    <col min="8706" max="8706" width="11.33203125" style="364" customWidth="1"/>
    <col min="8707" max="8707" width="5.6640625" style="364" customWidth="1"/>
    <col min="8708" max="8708" width="9.33203125" style="364" bestFit="1" customWidth="1"/>
    <col min="8709" max="8709" width="40.109375" style="364" customWidth="1"/>
    <col min="8710" max="8710" width="5.88671875" style="364" customWidth="1"/>
    <col min="8711" max="8711" width="11.109375" style="364" customWidth="1"/>
    <col min="8712" max="8712" width="10.44140625" style="364" customWidth="1"/>
    <col min="8713" max="8713" width="11.33203125" style="364" customWidth="1"/>
    <col min="8714" max="8714" width="9.33203125" style="364" customWidth="1"/>
    <col min="8715" max="8715" width="11.88671875" style="364" customWidth="1"/>
    <col min="8716" max="8717" width="10" style="364" customWidth="1"/>
    <col min="8718" max="8718" width="13.5546875" style="364" customWidth="1"/>
    <col min="8719" max="8719" width="13.88671875" style="364" customWidth="1"/>
    <col min="8720" max="8720" width="9.33203125" style="364" bestFit="1" customWidth="1"/>
    <col min="8721" max="8721" width="10.6640625" style="364" customWidth="1"/>
    <col min="8722" max="8960" width="8.88671875" style="364"/>
    <col min="8961" max="8961" width="5.44140625" style="364" customWidth="1"/>
    <col min="8962" max="8962" width="11.33203125" style="364" customWidth="1"/>
    <col min="8963" max="8963" width="5.6640625" style="364" customWidth="1"/>
    <col min="8964" max="8964" width="9.33203125" style="364" bestFit="1" customWidth="1"/>
    <col min="8965" max="8965" width="40.109375" style="364" customWidth="1"/>
    <col min="8966" max="8966" width="5.88671875" style="364" customWidth="1"/>
    <col min="8967" max="8967" width="11.109375" style="364" customWidth="1"/>
    <col min="8968" max="8968" width="10.44140625" style="364" customWidth="1"/>
    <col min="8969" max="8969" width="11.33203125" style="364" customWidth="1"/>
    <col min="8970" max="8970" width="9.33203125" style="364" customWidth="1"/>
    <col min="8971" max="8971" width="11.88671875" style="364" customWidth="1"/>
    <col min="8972" max="8973" width="10" style="364" customWidth="1"/>
    <col min="8974" max="8974" width="13.5546875" style="364" customWidth="1"/>
    <col min="8975" max="8975" width="13.88671875" style="364" customWidth="1"/>
    <col min="8976" max="8976" width="9.33203125" style="364" bestFit="1" customWidth="1"/>
    <col min="8977" max="8977" width="10.6640625" style="364" customWidth="1"/>
    <col min="8978" max="9216" width="8.88671875" style="364"/>
    <col min="9217" max="9217" width="5.44140625" style="364" customWidth="1"/>
    <col min="9218" max="9218" width="11.33203125" style="364" customWidth="1"/>
    <col min="9219" max="9219" width="5.6640625" style="364" customWidth="1"/>
    <col min="9220" max="9220" width="9.33203125" style="364" bestFit="1" customWidth="1"/>
    <col min="9221" max="9221" width="40.109375" style="364" customWidth="1"/>
    <col min="9222" max="9222" width="5.88671875" style="364" customWidth="1"/>
    <col min="9223" max="9223" width="11.109375" style="364" customWidth="1"/>
    <col min="9224" max="9224" width="10.44140625" style="364" customWidth="1"/>
    <col min="9225" max="9225" width="11.33203125" style="364" customWidth="1"/>
    <col min="9226" max="9226" width="9.33203125" style="364" customWidth="1"/>
    <col min="9227" max="9227" width="11.88671875" style="364" customWidth="1"/>
    <col min="9228" max="9229" width="10" style="364" customWidth="1"/>
    <col min="9230" max="9230" width="13.5546875" style="364" customWidth="1"/>
    <col min="9231" max="9231" width="13.88671875" style="364" customWidth="1"/>
    <col min="9232" max="9232" width="9.33203125" style="364" bestFit="1" customWidth="1"/>
    <col min="9233" max="9233" width="10.6640625" style="364" customWidth="1"/>
    <col min="9234" max="9472" width="8.88671875" style="364"/>
    <col min="9473" max="9473" width="5.44140625" style="364" customWidth="1"/>
    <col min="9474" max="9474" width="11.33203125" style="364" customWidth="1"/>
    <col min="9475" max="9475" width="5.6640625" style="364" customWidth="1"/>
    <col min="9476" max="9476" width="9.33203125" style="364" bestFit="1" customWidth="1"/>
    <col min="9477" max="9477" width="40.109375" style="364" customWidth="1"/>
    <col min="9478" max="9478" width="5.88671875" style="364" customWidth="1"/>
    <col min="9479" max="9479" width="11.109375" style="364" customWidth="1"/>
    <col min="9480" max="9480" width="10.44140625" style="364" customWidth="1"/>
    <col min="9481" max="9481" width="11.33203125" style="364" customWidth="1"/>
    <col min="9482" max="9482" width="9.33203125" style="364" customWidth="1"/>
    <col min="9483" max="9483" width="11.88671875" style="364" customWidth="1"/>
    <col min="9484" max="9485" width="10" style="364" customWidth="1"/>
    <col min="9486" max="9486" width="13.5546875" style="364" customWidth="1"/>
    <col min="9487" max="9487" width="13.88671875" style="364" customWidth="1"/>
    <col min="9488" max="9488" width="9.33203125" style="364" bestFit="1" customWidth="1"/>
    <col min="9489" max="9489" width="10.6640625" style="364" customWidth="1"/>
    <col min="9490" max="9728" width="8.88671875" style="364"/>
    <col min="9729" max="9729" width="5.44140625" style="364" customWidth="1"/>
    <col min="9730" max="9730" width="11.33203125" style="364" customWidth="1"/>
    <col min="9731" max="9731" width="5.6640625" style="364" customWidth="1"/>
    <col min="9732" max="9732" width="9.33203125" style="364" bestFit="1" customWidth="1"/>
    <col min="9733" max="9733" width="40.109375" style="364" customWidth="1"/>
    <col min="9734" max="9734" width="5.88671875" style="364" customWidth="1"/>
    <col min="9735" max="9735" width="11.109375" style="364" customWidth="1"/>
    <col min="9736" max="9736" width="10.44140625" style="364" customWidth="1"/>
    <col min="9737" max="9737" width="11.33203125" style="364" customWidth="1"/>
    <col min="9738" max="9738" width="9.33203125" style="364" customWidth="1"/>
    <col min="9739" max="9739" width="11.88671875" style="364" customWidth="1"/>
    <col min="9740" max="9741" width="10" style="364" customWidth="1"/>
    <col min="9742" max="9742" width="13.5546875" style="364" customWidth="1"/>
    <col min="9743" max="9743" width="13.88671875" style="364" customWidth="1"/>
    <col min="9744" max="9744" width="9.33203125" style="364" bestFit="1" customWidth="1"/>
    <col min="9745" max="9745" width="10.6640625" style="364" customWidth="1"/>
    <col min="9746" max="9984" width="8.88671875" style="364"/>
    <col min="9985" max="9985" width="5.44140625" style="364" customWidth="1"/>
    <col min="9986" max="9986" width="11.33203125" style="364" customWidth="1"/>
    <col min="9987" max="9987" width="5.6640625" style="364" customWidth="1"/>
    <col min="9988" max="9988" width="9.33203125" style="364" bestFit="1" customWidth="1"/>
    <col min="9989" max="9989" width="40.109375" style="364" customWidth="1"/>
    <col min="9990" max="9990" width="5.88671875" style="364" customWidth="1"/>
    <col min="9991" max="9991" width="11.109375" style="364" customWidth="1"/>
    <col min="9992" max="9992" width="10.44140625" style="364" customWidth="1"/>
    <col min="9993" max="9993" width="11.33203125" style="364" customWidth="1"/>
    <col min="9994" max="9994" width="9.33203125" style="364" customWidth="1"/>
    <col min="9995" max="9995" width="11.88671875" style="364" customWidth="1"/>
    <col min="9996" max="9997" width="10" style="364" customWidth="1"/>
    <col min="9998" max="9998" width="13.5546875" style="364" customWidth="1"/>
    <col min="9999" max="9999" width="13.88671875" style="364" customWidth="1"/>
    <col min="10000" max="10000" width="9.33203125" style="364" bestFit="1" customWidth="1"/>
    <col min="10001" max="10001" width="10.6640625" style="364" customWidth="1"/>
    <col min="10002" max="10240" width="8.88671875" style="364"/>
    <col min="10241" max="10241" width="5.44140625" style="364" customWidth="1"/>
    <col min="10242" max="10242" width="11.33203125" style="364" customWidth="1"/>
    <col min="10243" max="10243" width="5.6640625" style="364" customWidth="1"/>
    <col min="10244" max="10244" width="9.33203125" style="364" bestFit="1" customWidth="1"/>
    <col min="10245" max="10245" width="40.109375" style="364" customWidth="1"/>
    <col min="10246" max="10246" width="5.88671875" style="364" customWidth="1"/>
    <col min="10247" max="10247" width="11.109375" style="364" customWidth="1"/>
    <col min="10248" max="10248" width="10.44140625" style="364" customWidth="1"/>
    <col min="10249" max="10249" width="11.33203125" style="364" customWidth="1"/>
    <col min="10250" max="10250" width="9.33203125" style="364" customWidth="1"/>
    <col min="10251" max="10251" width="11.88671875" style="364" customWidth="1"/>
    <col min="10252" max="10253" width="10" style="364" customWidth="1"/>
    <col min="10254" max="10254" width="13.5546875" style="364" customWidth="1"/>
    <col min="10255" max="10255" width="13.88671875" style="364" customWidth="1"/>
    <col min="10256" max="10256" width="9.33203125" style="364" bestFit="1" customWidth="1"/>
    <col min="10257" max="10257" width="10.6640625" style="364" customWidth="1"/>
    <col min="10258" max="10496" width="8.88671875" style="364"/>
    <col min="10497" max="10497" width="5.44140625" style="364" customWidth="1"/>
    <col min="10498" max="10498" width="11.33203125" style="364" customWidth="1"/>
    <col min="10499" max="10499" width="5.6640625" style="364" customWidth="1"/>
    <col min="10500" max="10500" width="9.33203125" style="364" bestFit="1" customWidth="1"/>
    <col min="10501" max="10501" width="40.109375" style="364" customWidth="1"/>
    <col min="10502" max="10502" width="5.88671875" style="364" customWidth="1"/>
    <col min="10503" max="10503" width="11.109375" style="364" customWidth="1"/>
    <col min="10504" max="10504" width="10.44140625" style="364" customWidth="1"/>
    <col min="10505" max="10505" width="11.33203125" style="364" customWidth="1"/>
    <col min="10506" max="10506" width="9.33203125" style="364" customWidth="1"/>
    <col min="10507" max="10507" width="11.88671875" style="364" customWidth="1"/>
    <col min="10508" max="10509" width="10" style="364" customWidth="1"/>
    <col min="10510" max="10510" width="13.5546875" style="364" customWidth="1"/>
    <col min="10511" max="10511" width="13.88671875" style="364" customWidth="1"/>
    <col min="10512" max="10512" width="9.33203125" style="364" bestFit="1" customWidth="1"/>
    <col min="10513" max="10513" width="10.6640625" style="364" customWidth="1"/>
    <col min="10514" max="10752" width="8.88671875" style="364"/>
    <col min="10753" max="10753" width="5.44140625" style="364" customWidth="1"/>
    <col min="10754" max="10754" width="11.33203125" style="364" customWidth="1"/>
    <col min="10755" max="10755" width="5.6640625" style="364" customWidth="1"/>
    <col min="10756" max="10756" width="9.33203125" style="364" bestFit="1" customWidth="1"/>
    <col min="10757" max="10757" width="40.109375" style="364" customWidth="1"/>
    <col min="10758" max="10758" width="5.88671875" style="364" customWidth="1"/>
    <col min="10759" max="10759" width="11.109375" style="364" customWidth="1"/>
    <col min="10760" max="10760" width="10.44140625" style="364" customWidth="1"/>
    <col min="10761" max="10761" width="11.33203125" style="364" customWidth="1"/>
    <col min="10762" max="10762" width="9.33203125" style="364" customWidth="1"/>
    <col min="10763" max="10763" width="11.88671875" style="364" customWidth="1"/>
    <col min="10764" max="10765" width="10" style="364" customWidth="1"/>
    <col min="10766" max="10766" width="13.5546875" style="364" customWidth="1"/>
    <col min="10767" max="10767" width="13.88671875" style="364" customWidth="1"/>
    <col min="10768" max="10768" width="9.33203125" style="364" bestFit="1" customWidth="1"/>
    <col min="10769" max="10769" width="10.6640625" style="364" customWidth="1"/>
    <col min="10770" max="11008" width="8.88671875" style="364"/>
    <col min="11009" max="11009" width="5.44140625" style="364" customWidth="1"/>
    <col min="11010" max="11010" width="11.33203125" style="364" customWidth="1"/>
    <col min="11011" max="11011" width="5.6640625" style="364" customWidth="1"/>
    <col min="11012" max="11012" width="9.33203125" style="364" bestFit="1" customWidth="1"/>
    <col min="11013" max="11013" width="40.109375" style="364" customWidth="1"/>
    <col min="11014" max="11014" width="5.88671875" style="364" customWidth="1"/>
    <col min="11015" max="11015" width="11.109375" style="364" customWidth="1"/>
    <col min="11016" max="11016" width="10.44140625" style="364" customWidth="1"/>
    <col min="11017" max="11017" width="11.33203125" style="364" customWidth="1"/>
    <col min="11018" max="11018" width="9.33203125" style="364" customWidth="1"/>
    <col min="11019" max="11019" width="11.88671875" style="364" customWidth="1"/>
    <col min="11020" max="11021" width="10" style="364" customWidth="1"/>
    <col min="11022" max="11022" width="13.5546875" style="364" customWidth="1"/>
    <col min="11023" max="11023" width="13.88671875" style="364" customWidth="1"/>
    <col min="11024" max="11024" width="9.33203125" style="364" bestFit="1" customWidth="1"/>
    <col min="11025" max="11025" width="10.6640625" style="364" customWidth="1"/>
    <col min="11026" max="11264" width="8.88671875" style="364"/>
    <col min="11265" max="11265" width="5.44140625" style="364" customWidth="1"/>
    <col min="11266" max="11266" width="11.33203125" style="364" customWidth="1"/>
    <col min="11267" max="11267" width="5.6640625" style="364" customWidth="1"/>
    <col min="11268" max="11268" width="9.33203125" style="364" bestFit="1" customWidth="1"/>
    <col min="11269" max="11269" width="40.109375" style="364" customWidth="1"/>
    <col min="11270" max="11270" width="5.88671875" style="364" customWidth="1"/>
    <col min="11271" max="11271" width="11.109375" style="364" customWidth="1"/>
    <col min="11272" max="11272" width="10.44140625" style="364" customWidth="1"/>
    <col min="11273" max="11273" width="11.33203125" style="364" customWidth="1"/>
    <col min="11274" max="11274" width="9.33203125" style="364" customWidth="1"/>
    <col min="11275" max="11275" width="11.88671875" style="364" customWidth="1"/>
    <col min="11276" max="11277" width="10" style="364" customWidth="1"/>
    <col min="11278" max="11278" width="13.5546875" style="364" customWidth="1"/>
    <col min="11279" max="11279" width="13.88671875" style="364" customWidth="1"/>
    <col min="11280" max="11280" width="9.33203125" style="364" bestFit="1" customWidth="1"/>
    <col min="11281" max="11281" width="10.6640625" style="364" customWidth="1"/>
    <col min="11282" max="11520" width="8.88671875" style="364"/>
    <col min="11521" max="11521" width="5.44140625" style="364" customWidth="1"/>
    <col min="11522" max="11522" width="11.33203125" style="364" customWidth="1"/>
    <col min="11523" max="11523" width="5.6640625" style="364" customWidth="1"/>
    <col min="11524" max="11524" width="9.33203125" style="364" bestFit="1" customWidth="1"/>
    <col min="11525" max="11525" width="40.109375" style="364" customWidth="1"/>
    <col min="11526" max="11526" width="5.88671875" style="364" customWidth="1"/>
    <col min="11527" max="11527" width="11.109375" style="364" customWidth="1"/>
    <col min="11528" max="11528" width="10.44140625" style="364" customWidth="1"/>
    <col min="11529" max="11529" width="11.33203125" style="364" customWidth="1"/>
    <col min="11530" max="11530" width="9.33203125" style="364" customWidth="1"/>
    <col min="11531" max="11531" width="11.88671875" style="364" customWidth="1"/>
    <col min="11532" max="11533" width="10" style="364" customWidth="1"/>
    <col min="11534" max="11534" width="13.5546875" style="364" customWidth="1"/>
    <col min="11535" max="11535" width="13.88671875" style="364" customWidth="1"/>
    <col min="11536" max="11536" width="9.33203125" style="364" bestFit="1" customWidth="1"/>
    <col min="11537" max="11537" width="10.6640625" style="364" customWidth="1"/>
    <col min="11538" max="11776" width="8.88671875" style="364"/>
    <col min="11777" max="11777" width="5.44140625" style="364" customWidth="1"/>
    <col min="11778" max="11778" width="11.33203125" style="364" customWidth="1"/>
    <col min="11779" max="11779" width="5.6640625" style="364" customWidth="1"/>
    <col min="11780" max="11780" width="9.33203125" style="364" bestFit="1" customWidth="1"/>
    <col min="11781" max="11781" width="40.109375" style="364" customWidth="1"/>
    <col min="11782" max="11782" width="5.88671875" style="364" customWidth="1"/>
    <col min="11783" max="11783" width="11.109375" style="364" customWidth="1"/>
    <col min="11784" max="11784" width="10.44140625" style="364" customWidth="1"/>
    <col min="11785" max="11785" width="11.33203125" style="364" customWidth="1"/>
    <col min="11786" max="11786" width="9.33203125" style="364" customWidth="1"/>
    <col min="11787" max="11787" width="11.88671875" style="364" customWidth="1"/>
    <col min="11788" max="11789" width="10" style="364" customWidth="1"/>
    <col min="11790" max="11790" width="13.5546875" style="364" customWidth="1"/>
    <col min="11791" max="11791" width="13.88671875" style="364" customWidth="1"/>
    <col min="11792" max="11792" width="9.33203125" style="364" bestFit="1" customWidth="1"/>
    <col min="11793" max="11793" width="10.6640625" style="364" customWidth="1"/>
    <col min="11794" max="12032" width="8.88671875" style="364"/>
    <col min="12033" max="12033" width="5.44140625" style="364" customWidth="1"/>
    <col min="12034" max="12034" width="11.33203125" style="364" customWidth="1"/>
    <col min="12035" max="12035" width="5.6640625" style="364" customWidth="1"/>
    <col min="12036" max="12036" width="9.33203125" style="364" bestFit="1" customWidth="1"/>
    <col min="12037" max="12037" width="40.109375" style="364" customWidth="1"/>
    <col min="12038" max="12038" width="5.88671875" style="364" customWidth="1"/>
    <col min="12039" max="12039" width="11.109375" style="364" customWidth="1"/>
    <col min="12040" max="12040" width="10.44140625" style="364" customWidth="1"/>
    <col min="12041" max="12041" width="11.33203125" style="364" customWidth="1"/>
    <col min="12042" max="12042" width="9.33203125" style="364" customWidth="1"/>
    <col min="12043" max="12043" width="11.88671875" style="364" customWidth="1"/>
    <col min="12044" max="12045" width="10" style="364" customWidth="1"/>
    <col min="12046" max="12046" width="13.5546875" style="364" customWidth="1"/>
    <col min="12047" max="12047" width="13.88671875" style="364" customWidth="1"/>
    <col min="12048" max="12048" width="9.33203125" style="364" bestFit="1" customWidth="1"/>
    <col min="12049" max="12049" width="10.6640625" style="364" customWidth="1"/>
    <col min="12050" max="12288" width="8.88671875" style="364"/>
    <col min="12289" max="12289" width="5.44140625" style="364" customWidth="1"/>
    <col min="12290" max="12290" width="11.33203125" style="364" customWidth="1"/>
    <col min="12291" max="12291" width="5.6640625" style="364" customWidth="1"/>
    <col min="12292" max="12292" width="9.33203125" style="364" bestFit="1" customWidth="1"/>
    <col min="12293" max="12293" width="40.109375" style="364" customWidth="1"/>
    <col min="12294" max="12294" width="5.88671875" style="364" customWidth="1"/>
    <col min="12295" max="12295" width="11.109375" style="364" customWidth="1"/>
    <col min="12296" max="12296" width="10.44140625" style="364" customWidth="1"/>
    <col min="12297" max="12297" width="11.33203125" style="364" customWidth="1"/>
    <col min="12298" max="12298" width="9.33203125" style="364" customWidth="1"/>
    <col min="12299" max="12299" width="11.88671875" style="364" customWidth="1"/>
    <col min="12300" max="12301" width="10" style="364" customWidth="1"/>
    <col min="12302" max="12302" width="13.5546875" style="364" customWidth="1"/>
    <col min="12303" max="12303" width="13.88671875" style="364" customWidth="1"/>
    <col min="12304" max="12304" width="9.33203125" style="364" bestFit="1" customWidth="1"/>
    <col min="12305" max="12305" width="10.6640625" style="364" customWidth="1"/>
    <col min="12306" max="12544" width="8.88671875" style="364"/>
    <col min="12545" max="12545" width="5.44140625" style="364" customWidth="1"/>
    <col min="12546" max="12546" width="11.33203125" style="364" customWidth="1"/>
    <col min="12547" max="12547" width="5.6640625" style="364" customWidth="1"/>
    <col min="12548" max="12548" width="9.33203125" style="364" bestFit="1" customWidth="1"/>
    <col min="12549" max="12549" width="40.109375" style="364" customWidth="1"/>
    <col min="12550" max="12550" width="5.88671875" style="364" customWidth="1"/>
    <col min="12551" max="12551" width="11.109375" style="364" customWidth="1"/>
    <col min="12552" max="12552" width="10.44140625" style="364" customWidth="1"/>
    <col min="12553" max="12553" width="11.33203125" style="364" customWidth="1"/>
    <col min="12554" max="12554" width="9.33203125" style="364" customWidth="1"/>
    <col min="12555" max="12555" width="11.88671875" style="364" customWidth="1"/>
    <col min="12556" max="12557" width="10" style="364" customWidth="1"/>
    <col min="12558" max="12558" width="13.5546875" style="364" customWidth="1"/>
    <col min="12559" max="12559" width="13.88671875" style="364" customWidth="1"/>
    <col min="12560" max="12560" width="9.33203125" style="364" bestFit="1" customWidth="1"/>
    <col min="12561" max="12561" width="10.6640625" style="364" customWidth="1"/>
    <col min="12562" max="12800" width="8.88671875" style="364"/>
    <col min="12801" max="12801" width="5.44140625" style="364" customWidth="1"/>
    <col min="12802" max="12802" width="11.33203125" style="364" customWidth="1"/>
    <col min="12803" max="12803" width="5.6640625" style="364" customWidth="1"/>
    <col min="12804" max="12804" width="9.33203125" style="364" bestFit="1" customWidth="1"/>
    <col min="12805" max="12805" width="40.109375" style="364" customWidth="1"/>
    <col min="12806" max="12806" width="5.88671875" style="364" customWidth="1"/>
    <col min="12807" max="12807" width="11.109375" style="364" customWidth="1"/>
    <col min="12808" max="12808" width="10.44140625" style="364" customWidth="1"/>
    <col min="12809" max="12809" width="11.33203125" style="364" customWidth="1"/>
    <col min="12810" max="12810" width="9.33203125" style="364" customWidth="1"/>
    <col min="12811" max="12811" width="11.88671875" style="364" customWidth="1"/>
    <col min="12812" max="12813" width="10" style="364" customWidth="1"/>
    <col min="12814" max="12814" width="13.5546875" style="364" customWidth="1"/>
    <col min="12815" max="12815" width="13.88671875" style="364" customWidth="1"/>
    <col min="12816" max="12816" width="9.33203125" style="364" bestFit="1" customWidth="1"/>
    <col min="12817" max="12817" width="10.6640625" style="364" customWidth="1"/>
    <col min="12818" max="13056" width="8.88671875" style="364"/>
    <col min="13057" max="13057" width="5.44140625" style="364" customWidth="1"/>
    <col min="13058" max="13058" width="11.33203125" style="364" customWidth="1"/>
    <col min="13059" max="13059" width="5.6640625" style="364" customWidth="1"/>
    <col min="13060" max="13060" width="9.33203125" style="364" bestFit="1" customWidth="1"/>
    <col min="13061" max="13061" width="40.109375" style="364" customWidth="1"/>
    <col min="13062" max="13062" width="5.88671875" style="364" customWidth="1"/>
    <col min="13063" max="13063" width="11.109375" style="364" customWidth="1"/>
    <col min="13064" max="13064" width="10.44140625" style="364" customWidth="1"/>
    <col min="13065" max="13065" width="11.33203125" style="364" customWidth="1"/>
    <col min="13066" max="13066" width="9.33203125" style="364" customWidth="1"/>
    <col min="13067" max="13067" width="11.88671875" style="364" customWidth="1"/>
    <col min="13068" max="13069" width="10" style="364" customWidth="1"/>
    <col min="13070" max="13070" width="13.5546875" style="364" customWidth="1"/>
    <col min="13071" max="13071" width="13.88671875" style="364" customWidth="1"/>
    <col min="13072" max="13072" width="9.33203125" style="364" bestFit="1" customWidth="1"/>
    <col min="13073" max="13073" width="10.6640625" style="364" customWidth="1"/>
    <col min="13074" max="13312" width="8.88671875" style="364"/>
    <col min="13313" max="13313" width="5.44140625" style="364" customWidth="1"/>
    <col min="13314" max="13314" width="11.33203125" style="364" customWidth="1"/>
    <col min="13315" max="13315" width="5.6640625" style="364" customWidth="1"/>
    <col min="13316" max="13316" width="9.33203125" style="364" bestFit="1" customWidth="1"/>
    <col min="13317" max="13317" width="40.109375" style="364" customWidth="1"/>
    <col min="13318" max="13318" width="5.88671875" style="364" customWidth="1"/>
    <col min="13319" max="13319" width="11.109375" style="364" customWidth="1"/>
    <col min="13320" max="13320" width="10.44140625" style="364" customWidth="1"/>
    <col min="13321" max="13321" width="11.33203125" style="364" customWidth="1"/>
    <col min="13322" max="13322" width="9.33203125" style="364" customWidth="1"/>
    <col min="13323" max="13323" width="11.88671875" style="364" customWidth="1"/>
    <col min="13324" max="13325" width="10" style="364" customWidth="1"/>
    <col min="13326" max="13326" width="13.5546875" style="364" customWidth="1"/>
    <col min="13327" max="13327" width="13.88671875" style="364" customWidth="1"/>
    <col min="13328" max="13328" width="9.33203125" style="364" bestFit="1" customWidth="1"/>
    <col min="13329" max="13329" width="10.6640625" style="364" customWidth="1"/>
    <col min="13330" max="13568" width="8.88671875" style="364"/>
    <col min="13569" max="13569" width="5.44140625" style="364" customWidth="1"/>
    <col min="13570" max="13570" width="11.33203125" style="364" customWidth="1"/>
    <col min="13571" max="13571" width="5.6640625" style="364" customWidth="1"/>
    <col min="13572" max="13572" width="9.33203125" style="364" bestFit="1" customWidth="1"/>
    <col min="13573" max="13573" width="40.109375" style="364" customWidth="1"/>
    <col min="13574" max="13574" width="5.88671875" style="364" customWidth="1"/>
    <col min="13575" max="13575" width="11.109375" style="364" customWidth="1"/>
    <col min="13576" max="13576" width="10.44140625" style="364" customWidth="1"/>
    <col min="13577" max="13577" width="11.33203125" style="364" customWidth="1"/>
    <col min="13578" max="13578" width="9.33203125" style="364" customWidth="1"/>
    <col min="13579" max="13579" width="11.88671875" style="364" customWidth="1"/>
    <col min="13580" max="13581" width="10" style="364" customWidth="1"/>
    <col min="13582" max="13582" width="13.5546875" style="364" customWidth="1"/>
    <col min="13583" max="13583" width="13.88671875" style="364" customWidth="1"/>
    <col min="13584" max="13584" width="9.33203125" style="364" bestFit="1" customWidth="1"/>
    <col min="13585" max="13585" width="10.6640625" style="364" customWidth="1"/>
    <col min="13586" max="13824" width="8.88671875" style="364"/>
    <col min="13825" max="13825" width="5.44140625" style="364" customWidth="1"/>
    <col min="13826" max="13826" width="11.33203125" style="364" customWidth="1"/>
    <col min="13827" max="13827" width="5.6640625" style="364" customWidth="1"/>
    <col min="13828" max="13828" width="9.33203125" style="364" bestFit="1" customWidth="1"/>
    <col min="13829" max="13829" width="40.109375" style="364" customWidth="1"/>
    <col min="13830" max="13830" width="5.88671875" style="364" customWidth="1"/>
    <col min="13831" max="13831" width="11.109375" style="364" customWidth="1"/>
    <col min="13832" max="13832" width="10.44140625" style="364" customWidth="1"/>
    <col min="13833" max="13833" width="11.33203125" style="364" customWidth="1"/>
    <col min="13834" max="13834" width="9.33203125" style="364" customWidth="1"/>
    <col min="13835" max="13835" width="11.88671875" style="364" customWidth="1"/>
    <col min="13836" max="13837" width="10" style="364" customWidth="1"/>
    <col min="13838" max="13838" width="13.5546875" style="364" customWidth="1"/>
    <col min="13839" max="13839" width="13.88671875" style="364" customWidth="1"/>
    <col min="13840" max="13840" width="9.33203125" style="364" bestFit="1" customWidth="1"/>
    <col min="13841" max="13841" width="10.6640625" style="364" customWidth="1"/>
    <col min="13842" max="14080" width="8.88671875" style="364"/>
    <col min="14081" max="14081" width="5.44140625" style="364" customWidth="1"/>
    <col min="14082" max="14082" width="11.33203125" style="364" customWidth="1"/>
    <col min="14083" max="14083" width="5.6640625" style="364" customWidth="1"/>
    <col min="14084" max="14084" width="9.33203125" style="364" bestFit="1" customWidth="1"/>
    <col min="14085" max="14085" width="40.109375" style="364" customWidth="1"/>
    <col min="14086" max="14086" width="5.88671875" style="364" customWidth="1"/>
    <col min="14087" max="14087" width="11.109375" style="364" customWidth="1"/>
    <col min="14088" max="14088" width="10.44140625" style="364" customWidth="1"/>
    <col min="14089" max="14089" width="11.33203125" style="364" customWidth="1"/>
    <col min="14090" max="14090" width="9.33203125" style="364" customWidth="1"/>
    <col min="14091" max="14091" width="11.88671875" style="364" customWidth="1"/>
    <col min="14092" max="14093" width="10" style="364" customWidth="1"/>
    <col min="14094" max="14094" width="13.5546875" style="364" customWidth="1"/>
    <col min="14095" max="14095" width="13.88671875" style="364" customWidth="1"/>
    <col min="14096" max="14096" width="9.33203125" style="364" bestFit="1" customWidth="1"/>
    <col min="14097" max="14097" width="10.6640625" style="364" customWidth="1"/>
    <col min="14098" max="14336" width="8.88671875" style="364"/>
    <col min="14337" max="14337" width="5.44140625" style="364" customWidth="1"/>
    <col min="14338" max="14338" width="11.33203125" style="364" customWidth="1"/>
    <col min="14339" max="14339" width="5.6640625" style="364" customWidth="1"/>
    <col min="14340" max="14340" width="9.33203125" style="364" bestFit="1" customWidth="1"/>
    <col min="14341" max="14341" width="40.109375" style="364" customWidth="1"/>
    <col min="14342" max="14342" width="5.88671875" style="364" customWidth="1"/>
    <col min="14343" max="14343" width="11.109375" style="364" customWidth="1"/>
    <col min="14344" max="14344" width="10.44140625" style="364" customWidth="1"/>
    <col min="14345" max="14345" width="11.33203125" style="364" customWidth="1"/>
    <col min="14346" max="14346" width="9.33203125" style="364" customWidth="1"/>
    <col min="14347" max="14347" width="11.88671875" style="364" customWidth="1"/>
    <col min="14348" max="14349" width="10" style="364" customWidth="1"/>
    <col min="14350" max="14350" width="13.5546875" style="364" customWidth="1"/>
    <col min="14351" max="14351" width="13.88671875" style="364" customWidth="1"/>
    <col min="14352" max="14352" width="9.33203125" style="364" bestFit="1" customWidth="1"/>
    <col min="14353" max="14353" width="10.6640625" style="364" customWidth="1"/>
    <col min="14354" max="14592" width="8.88671875" style="364"/>
    <col min="14593" max="14593" width="5.44140625" style="364" customWidth="1"/>
    <col min="14594" max="14594" width="11.33203125" style="364" customWidth="1"/>
    <col min="14595" max="14595" width="5.6640625" style="364" customWidth="1"/>
    <col min="14596" max="14596" width="9.33203125" style="364" bestFit="1" customWidth="1"/>
    <col min="14597" max="14597" width="40.109375" style="364" customWidth="1"/>
    <col min="14598" max="14598" width="5.88671875" style="364" customWidth="1"/>
    <col min="14599" max="14599" width="11.109375" style="364" customWidth="1"/>
    <col min="14600" max="14600" width="10.44140625" style="364" customWidth="1"/>
    <col min="14601" max="14601" width="11.33203125" style="364" customWidth="1"/>
    <col min="14602" max="14602" width="9.33203125" style="364" customWidth="1"/>
    <col min="14603" max="14603" width="11.88671875" style="364" customWidth="1"/>
    <col min="14604" max="14605" width="10" style="364" customWidth="1"/>
    <col min="14606" max="14606" width="13.5546875" style="364" customWidth="1"/>
    <col min="14607" max="14607" width="13.88671875" style="364" customWidth="1"/>
    <col min="14608" max="14608" width="9.33203125" style="364" bestFit="1" customWidth="1"/>
    <col min="14609" max="14609" width="10.6640625" style="364" customWidth="1"/>
    <col min="14610" max="14848" width="8.88671875" style="364"/>
    <col min="14849" max="14849" width="5.44140625" style="364" customWidth="1"/>
    <col min="14850" max="14850" width="11.33203125" style="364" customWidth="1"/>
    <col min="14851" max="14851" width="5.6640625" style="364" customWidth="1"/>
    <col min="14852" max="14852" width="9.33203125" style="364" bestFit="1" customWidth="1"/>
    <col min="14853" max="14853" width="40.109375" style="364" customWidth="1"/>
    <col min="14854" max="14854" width="5.88671875" style="364" customWidth="1"/>
    <col min="14855" max="14855" width="11.109375" style="364" customWidth="1"/>
    <col min="14856" max="14856" width="10.44140625" style="364" customWidth="1"/>
    <col min="14857" max="14857" width="11.33203125" style="364" customWidth="1"/>
    <col min="14858" max="14858" width="9.33203125" style="364" customWidth="1"/>
    <col min="14859" max="14859" width="11.88671875" style="364" customWidth="1"/>
    <col min="14860" max="14861" width="10" style="364" customWidth="1"/>
    <col min="14862" max="14862" width="13.5546875" style="364" customWidth="1"/>
    <col min="14863" max="14863" width="13.88671875" style="364" customWidth="1"/>
    <col min="14864" max="14864" width="9.33203125" style="364" bestFit="1" customWidth="1"/>
    <col min="14865" max="14865" width="10.6640625" style="364" customWidth="1"/>
    <col min="14866" max="15104" width="8.88671875" style="364"/>
    <col min="15105" max="15105" width="5.44140625" style="364" customWidth="1"/>
    <col min="15106" max="15106" width="11.33203125" style="364" customWidth="1"/>
    <col min="15107" max="15107" width="5.6640625" style="364" customWidth="1"/>
    <col min="15108" max="15108" width="9.33203125" style="364" bestFit="1" customWidth="1"/>
    <col min="15109" max="15109" width="40.109375" style="364" customWidth="1"/>
    <col min="15110" max="15110" width="5.88671875" style="364" customWidth="1"/>
    <col min="15111" max="15111" width="11.109375" style="364" customWidth="1"/>
    <col min="15112" max="15112" width="10.44140625" style="364" customWidth="1"/>
    <col min="15113" max="15113" width="11.33203125" style="364" customWidth="1"/>
    <col min="15114" max="15114" width="9.33203125" style="364" customWidth="1"/>
    <col min="15115" max="15115" width="11.88671875" style="364" customWidth="1"/>
    <col min="15116" max="15117" width="10" style="364" customWidth="1"/>
    <col min="15118" max="15118" width="13.5546875" style="364" customWidth="1"/>
    <col min="15119" max="15119" width="13.88671875" style="364" customWidth="1"/>
    <col min="15120" max="15120" width="9.33203125" style="364" bestFit="1" customWidth="1"/>
    <col min="15121" max="15121" width="10.6640625" style="364" customWidth="1"/>
    <col min="15122" max="15360" width="8.88671875" style="364"/>
    <col min="15361" max="15361" width="5.44140625" style="364" customWidth="1"/>
    <col min="15362" max="15362" width="11.33203125" style="364" customWidth="1"/>
    <col min="15363" max="15363" width="5.6640625" style="364" customWidth="1"/>
    <col min="15364" max="15364" width="9.33203125" style="364" bestFit="1" customWidth="1"/>
    <col min="15365" max="15365" width="40.109375" style="364" customWidth="1"/>
    <col min="15366" max="15366" width="5.88671875" style="364" customWidth="1"/>
    <col min="15367" max="15367" width="11.109375" style="364" customWidth="1"/>
    <col min="15368" max="15368" width="10.44140625" style="364" customWidth="1"/>
    <col min="15369" max="15369" width="11.33203125" style="364" customWidth="1"/>
    <col min="15370" max="15370" width="9.33203125" style="364" customWidth="1"/>
    <col min="15371" max="15371" width="11.88671875" style="364" customWidth="1"/>
    <col min="15372" max="15373" width="10" style="364" customWidth="1"/>
    <col min="15374" max="15374" width="13.5546875" style="364" customWidth="1"/>
    <col min="15375" max="15375" width="13.88671875" style="364" customWidth="1"/>
    <col min="15376" max="15376" width="9.33203125" style="364" bestFit="1" customWidth="1"/>
    <col min="15377" max="15377" width="10.6640625" style="364" customWidth="1"/>
    <col min="15378" max="15616" width="8.88671875" style="364"/>
    <col min="15617" max="15617" width="5.44140625" style="364" customWidth="1"/>
    <col min="15618" max="15618" width="11.33203125" style="364" customWidth="1"/>
    <col min="15619" max="15619" width="5.6640625" style="364" customWidth="1"/>
    <col min="15620" max="15620" width="9.33203125" style="364" bestFit="1" customWidth="1"/>
    <col min="15621" max="15621" width="40.109375" style="364" customWidth="1"/>
    <col min="15622" max="15622" width="5.88671875" style="364" customWidth="1"/>
    <col min="15623" max="15623" width="11.109375" style="364" customWidth="1"/>
    <col min="15624" max="15624" width="10.44140625" style="364" customWidth="1"/>
    <col min="15625" max="15625" width="11.33203125" style="364" customWidth="1"/>
    <col min="15626" max="15626" width="9.33203125" style="364" customWidth="1"/>
    <col min="15627" max="15627" width="11.88671875" style="364" customWidth="1"/>
    <col min="15628" max="15629" width="10" style="364" customWidth="1"/>
    <col min="15630" max="15630" width="13.5546875" style="364" customWidth="1"/>
    <col min="15631" max="15631" width="13.88671875" style="364" customWidth="1"/>
    <col min="15632" max="15632" width="9.33203125" style="364" bestFit="1" customWidth="1"/>
    <col min="15633" max="15633" width="10.6640625" style="364" customWidth="1"/>
    <col min="15634" max="15872" width="8.88671875" style="364"/>
    <col min="15873" max="15873" width="5.44140625" style="364" customWidth="1"/>
    <col min="15874" max="15874" width="11.33203125" style="364" customWidth="1"/>
    <col min="15875" max="15875" width="5.6640625" style="364" customWidth="1"/>
    <col min="15876" max="15876" width="9.33203125" style="364" bestFit="1" customWidth="1"/>
    <col min="15877" max="15877" width="40.109375" style="364" customWidth="1"/>
    <col min="15878" max="15878" width="5.88671875" style="364" customWidth="1"/>
    <col min="15879" max="15879" width="11.109375" style="364" customWidth="1"/>
    <col min="15880" max="15880" width="10.44140625" style="364" customWidth="1"/>
    <col min="15881" max="15881" width="11.33203125" style="364" customWidth="1"/>
    <col min="15882" max="15882" width="9.33203125" style="364" customWidth="1"/>
    <col min="15883" max="15883" width="11.88671875" style="364" customWidth="1"/>
    <col min="15884" max="15885" width="10" style="364" customWidth="1"/>
    <col min="15886" max="15886" width="13.5546875" style="364" customWidth="1"/>
    <col min="15887" max="15887" width="13.88671875" style="364" customWidth="1"/>
    <col min="15888" max="15888" width="9.33203125" style="364" bestFit="1" customWidth="1"/>
    <col min="15889" max="15889" width="10.6640625" style="364" customWidth="1"/>
    <col min="15890" max="16128" width="8.88671875" style="364"/>
    <col min="16129" max="16129" width="5.44140625" style="364" customWidth="1"/>
    <col min="16130" max="16130" width="11.33203125" style="364" customWidth="1"/>
    <col min="16131" max="16131" width="5.6640625" style="364" customWidth="1"/>
    <col min="16132" max="16132" width="9.33203125" style="364" bestFit="1" customWidth="1"/>
    <col min="16133" max="16133" width="40.109375" style="364" customWidth="1"/>
    <col min="16134" max="16134" width="5.88671875" style="364" customWidth="1"/>
    <col min="16135" max="16135" width="11.109375" style="364" customWidth="1"/>
    <col min="16136" max="16136" width="10.44140625" style="364" customWidth="1"/>
    <col min="16137" max="16137" width="11.33203125" style="364" customWidth="1"/>
    <col min="16138" max="16138" width="9.33203125" style="364" customWidth="1"/>
    <col min="16139" max="16139" width="11.88671875" style="364" customWidth="1"/>
    <col min="16140" max="16141" width="10" style="364" customWidth="1"/>
    <col min="16142" max="16142" width="13.5546875" style="364" customWidth="1"/>
    <col min="16143" max="16143" width="13.88671875" style="364" customWidth="1"/>
    <col min="16144" max="16144" width="9.33203125" style="364" bestFit="1" customWidth="1"/>
    <col min="16145" max="16145" width="10.6640625" style="364" customWidth="1"/>
    <col min="16146" max="16384" width="8.88671875" style="364"/>
  </cols>
  <sheetData>
    <row r="1" spans="1:17" ht="22.8">
      <c r="A1" s="354"/>
      <c r="B1" s="355"/>
      <c r="C1" s="356"/>
      <c r="D1" s="357"/>
      <c r="E1" s="357"/>
      <c r="F1" s="357"/>
      <c r="G1" s="358"/>
      <c r="H1" s="357"/>
      <c r="I1" s="359"/>
      <c r="J1" s="359"/>
      <c r="K1" s="359"/>
      <c r="L1" s="360"/>
      <c r="M1" s="354"/>
      <c r="N1" s="361"/>
      <c r="O1" s="354"/>
      <c r="P1" s="362"/>
      <c r="Q1" s="363" t="s">
        <v>323</v>
      </c>
    </row>
    <row r="2" spans="1:17" ht="22.8">
      <c r="A2" s="365" t="s">
        <v>372</v>
      </c>
      <c r="B2" s="366"/>
      <c r="C2" s="367"/>
      <c r="D2" s="367"/>
      <c r="E2" s="368"/>
      <c r="F2" s="359"/>
      <c r="G2" s="358"/>
      <c r="H2" s="359"/>
      <c r="I2" s="369"/>
      <c r="J2" s="359"/>
      <c r="K2" s="359"/>
      <c r="L2" s="359"/>
      <c r="M2" s="370"/>
      <c r="N2" s="371"/>
      <c r="O2" s="370"/>
      <c r="P2" s="370"/>
      <c r="Q2" s="372" t="s">
        <v>373</v>
      </c>
    </row>
    <row r="3" spans="1:17">
      <c r="A3" s="373"/>
      <c r="B3" s="374"/>
      <c r="C3" s="374"/>
      <c r="D3" s="374"/>
      <c r="E3" s="653" t="s">
        <v>106</v>
      </c>
      <c r="F3" s="375"/>
      <c r="G3" s="374"/>
      <c r="H3" s="375"/>
      <c r="I3" s="375"/>
      <c r="J3" s="375"/>
      <c r="K3" s="375"/>
      <c r="L3" s="375"/>
      <c r="M3" s="376"/>
      <c r="N3" s="377"/>
      <c r="O3" s="376"/>
      <c r="P3" s="1131" t="s">
        <v>106</v>
      </c>
      <c r="Q3" s="1131"/>
    </row>
    <row r="4" spans="1:17" ht="22.8">
      <c r="A4" s="378"/>
      <c r="B4" s="379"/>
      <c r="C4" s="367"/>
      <c r="D4" s="1132" t="s">
        <v>56</v>
      </c>
      <c r="E4" s="1132"/>
      <c r="F4" s="359"/>
      <c r="G4" s="358"/>
      <c r="H4" s="359"/>
      <c r="I4" s="359"/>
      <c r="J4" s="359"/>
      <c r="K4" s="407"/>
      <c r="L4" s="398"/>
      <c r="M4" s="367"/>
      <c r="N4" s="380"/>
      <c r="O4" s="1133" t="s">
        <v>628</v>
      </c>
      <c r="P4" s="1133"/>
      <c r="Q4" s="1133"/>
    </row>
    <row r="5" spans="1:17">
      <c r="A5" s="373"/>
      <c r="B5" s="1123" t="s">
        <v>374</v>
      </c>
      <c r="C5" s="1123"/>
      <c r="D5" s="1134" t="s">
        <v>59</v>
      </c>
      <c r="E5" s="1134"/>
      <c r="F5" s="374"/>
      <c r="G5" s="374"/>
      <c r="H5" s="374"/>
      <c r="I5" s="374"/>
      <c r="J5" s="381"/>
      <c r="K5" s="375"/>
      <c r="L5" s="375"/>
      <c r="N5" s="383"/>
      <c r="O5" s="382" t="s">
        <v>374</v>
      </c>
      <c r="P5" s="1123" t="s">
        <v>59</v>
      </c>
      <c r="Q5" s="1123"/>
    </row>
    <row r="6" spans="1:17">
      <c r="A6" s="384"/>
      <c r="B6" s="385" t="s">
        <v>735</v>
      </c>
      <c r="C6" s="386"/>
      <c r="D6" s="387"/>
      <c r="E6" s="387"/>
      <c r="F6" s="387"/>
      <c r="G6" s="388"/>
      <c r="H6" s="387"/>
      <c r="I6" s="387"/>
      <c r="J6" s="389"/>
      <c r="K6" s="387"/>
      <c r="L6" s="652"/>
      <c r="M6" s="390"/>
      <c r="N6" s="391"/>
      <c r="O6" s="390"/>
      <c r="P6" s="386"/>
      <c r="Q6" s="392" t="str">
        <f>B6</f>
        <v>" 25 "  июля 2019 г.</v>
      </c>
    </row>
    <row r="7" spans="1:17">
      <c r="A7" s="384"/>
      <c r="B7" s="385"/>
      <c r="C7" s="386"/>
      <c r="D7" s="393"/>
      <c r="E7" s="387"/>
      <c r="F7" s="387"/>
      <c r="G7" s="388"/>
      <c r="H7" s="387"/>
      <c r="I7" s="387"/>
      <c r="J7" s="389"/>
      <c r="K7" s="387"/>
      <c r="L7" s="652"/>
      <c r="M7" s="390"/>
      <c r="N7" s="391"/>
      <c r="O7" s="390"/>
      <c r="P7" s="386"/>
      <c r="Q7" s="392"/>
    </row>
    <row r="8" spans="1:17" ht="22.8">
      <c r="A8" s="394"/>
      <c r="B8" s="354"/>
      <c r="C8" s="355"/>
      <c r="D8" s="356"/>
      <c r="E8" s="357"/>
      <c r="F8" s="357"/>
      <c r="G8" s="1122" t="s">
        <v>113</v>
      </c>
      <c r="H8" s="1122"/>
      <c r="I8" s="1122"/>
      <c r="J8" s="1122"/>
      <c r="K8" s="1122"/>
      <c r="L8" s="395"/>
      <c r="M8" s="395"/>
      <c r="N8" s="396"/>
      <c r="O8" s="395"/>
      <c r="P8" s="357"/>
      <c r="Q8" s="357"/>
    </row>
    <row r="9" spans="1:17" ht="22.8">
      <c r="A9" s="394"/>
      <c r="B9" s="397"/>
      <c r="C9" s="398"/>
      <c r="D9" s="359"/>
      <c r="E9" s="359"/>
      <c r="F9" s="369"/>
      <c r="G9" s="358"/>
      <c r="H9" s="1123" t="s">
        <v>375</v>
      </c>
      <c r="I9" s="1123"/>
      <c r="J9" s="1123"/>
      <c r="K9" s="1123"/>
      <c r="L9" s="357"/>
      <c r="M9" s="358"/>
      <c r="N9" s="399"/>
      <c r="O9" s="358"/>
      <c r="P9" s="357"/>
      <c r="Q9" s="357"/>
    </row>
    <row r="10" spans="1:17" ht="22.8">
      <c r="A10" s="394"/>
      <c r="B10" s="400"/>
      <c r="C10" s="375"/>
      <c r="D10" s="375"/>
      <c r="E10" s="401"/>
      <c r="F10" s="359"/>
      <c r="G10" s="402" t="s">
        <v>376</v>
      </c>
      <c r="H10" s="403"/>
      <c r="I10" s="403"/>
      <c r="J10" s="357"/>
      <c r="K10" s="357"/>
      <c r="L10" s="357"/>
      <c r="M10" s="356"/>
      <c r="N10" s="404"/>
      <c r="O10" s="356"/>
      <c r="P10" s="405"/>
      <c r="Q10" s="357"/>
    </row>
    <row r="11" spans="1:17" ht="22.8">
      <c r="A11" s="394"/>
      <c r="B11" s="406"/>
      <c r="C11" s="407"/>
      <c r="D11" s="359"/>
      <c r="E11" s="1124"/>
      <c r="F11" s="1124"/>
      <c r="G11" s="358"/>
      <c r="H11" s="403"/>
      <c r="I11" s="402" t="s">
        <v>377</v>
      </c>
      <c r="J11" s="357"/>
      <c r="K11" s="357"/>
      <c r="L11" s="408"/>
      <c r="M11" s="408"/>
      <c r="N11" s="409"/>
      <c r="O11" s="410"/>
      <c r="P11" s="405"/>
      <c r="Q11" s="357"/>
    </row>
    <row r="12" spans="1:17" ht="22.8">
      <c r="A12" s="394"/>
      <c r="B12" s="406"/>
      <c r="C12" s="398"/>
      <c r="D12" s="411"/>
      <c r="E12" s="412"/>
      <c r="F12" s="359"/>
      <c r="G12" s="358"/>
      <c r="H12" s="1125" t="s">
        <v>378</v>
      </c>
      <c r="I12" s="1126"/>
      <c r="J12" s="1125" t="s">
        <v>379</v>
      </c>
      <c r="K12" s="1126"/>
      <c r="L12" s="413"/>
      <c r="M12" s="413"/>
      <c r="N12" s="414"/>
      <c r="O12" s="413"/>
      <c r="P12" s="405"/>
      <c r="Q12" s="357"/>
    </row>
    <row r="13" spans="1:17" ht="22.8">
      <c r="A13" s="394"/>
      <c r="B13" s="394"/>
      <c r="C13" s="415"/>
      <c r="D13" s="394"/>
      <c r="E13" s="357"/>
      <c r="F13" s="403"/>
      <c r="G13" s="358"/>
      <c r="H13" s="416" t="s">
        <v>733</v>
      </c>
      <c r="I13" s="417" t="s">
        <v>734</v>
      </c>
      <c r="J13" s="416" t="str">
        <f>H13</f>
        <v>№116</v>
      </c>
      <c r="K13" s="417" t="str">
        <f>I13</f>
        <v>25.07.2019г.</v>
      </c>
      <c r="L13" s="418"/>
      <c r="M13" s="418"/>
      <c r="N13" s="419"/>
      <c r="O13" s="418"/>
      <c r="P13" s="403"/>
      <c r="Q13" s="356"/>
    </row>
    <row r="14" spans="1:17" ht="22.8">
      <c r="A14" s="394"/>
      <c r="B14" s="394"/>
      <c r="C14" s="415"/>
      <c r="D14" s="394"/>
      <c r="E14" s="357"/>
      <c r="F14" s="403"/>
      <c r="G14" s="358"/>
      <c r="H14" s="420"/>
      <c r="I14" s="421"/>
      <c r="J14" s="422"/>
      <c r="K14" s="421"/>
      <c r="L14" s="418"/>
      <c r="M14" s="418"/>
      <c r="N14" s="419"/>
      <c r="O14" s="418"/>
      <c r="P14" s="403"/>
      <c r="Q14" s="356"/>
    </row>
    <row r="15" spans="1:17" ht="22.8">
      <c r="A15" s="394"/>
      <c r="B15" s="394"/>
      <c r="C15" s="394"/>
      <c r="D15" s="394"/>
      <c r="E15" s="357"/>
      <c r="F15" s="403"/>
      <c r="G15" s="423"/>
      <c r="H15" s="403"/>
      <c r="I15" s="424" t="s">
        <v>712</v>
      </c>
      <c r="J15" s="811" t="s">
        <v>774</v>
      </c>
      <c r="K15" s="425"/>
      <c r="L15" s="418"/>
      <c r="M15" s="418"/>
      <c r="N15" s="419"/>
      <c r="O15" s="418"/>
      <c r="P15" s="398"/>
      <c r="Q15" s="356"/>
    </row>
    <row r="16" spans="1:17">
      <c r="A16" s="1116" t="s">
        <v>380</v>
      </c>
      <c r="B16" s="1128" t="s">
        <v>381</v>
      </c>
      <c r="C16" s="1128" t="s">
        <v>382</v>
      </c>
      <c r="D16" s="1128" t="s">
        <v>383</v>
      </c>
      <c r="E16" s="1130" t="s">
        <v>384</v>
      </c>
      <c r="F16" s="1116" t="s">
        <v>2</v>
      </c>
      <c r="G16" s="1116" t="s">
        <v>385</v>
      </c>
      <c r="H16" s="1116" t="s">
        <v>386</v>
      </c>
      <c r="I16" s="1116"/>
      <c r="J16" s="1116" t="s">
        <v>387</v>
      </c>
      <c r="K16" s="1116"/>
      <c r="L16" s="1119" t="s">
        <v>388</v>
      </c>
      <c r="M16" s="1119"/>
      <c r="N16" s="1120" t="s">
        <v>389</v>
      </c>
      <c r="O16" s="1120"/>
      <c r="P16" s="1116" t="s">
        <v>390</v>
      </c>
      <c r="Q16" s="1116"/>
    </row>
    <row r="17" spans="1:17" ht="42.75" customHeight="1">
      <c r="A17" s="1116"/>
      <c r="B17" s="1128"/>
      <c r="C17" s="1128"/>
      <c r="D17" s="1128"/>
      <c r="E17" s="1130"/>
      <c r="F17" s="1116"/>
      <c r="G17" s="1116"/>
      <c r="H17" s="1116"/>
      <c r="I17" s="1116"/>
      <c r="J17" s="1116"/>
      <c r="K17" s="1116"/>
      <c r="L17" s="426" t="s">
        <v>391</v>
      </c>
      <c r="M17" s="427" t="s">
        <v>465</v>
      </c>
      <c r="N17" s="1120"/>
      <c r="O17" s="1120"/>
      <c r="P17" s="1116"/>
      <c r="Q17" s="1116"/>
    </row>
    <row r="18" spans="1:17">
      <c r="A18" s="1116"/>
      <c r="B18" s="1128"/>
      <c r="C18" s="1128"/>
      <c r="D18" s="1128"/>
      <c r="E18" s="1130"/>
      <c r="F18" s="1116"/>
      <c r="G18" s="1116"/>
      <c r="H18" s="1116"/>
      <c r="I18" s="1116"/>
      <c r="J18" s="1116"/>
      <c r="K18" s="1116"/>
      <c r="L18" s="426" t="s">
        <v>392</v>
      </c>
      <c r="M18" s="426"/>
      <c r="N18" s="1120"/>
      <c r="O18" s="1120"/>
      <c r="P18" s="1116"/>
      <c r="Q18" s="1116"/>
    </row>
    <row r="19" spans="1:17">
      <c r="A19" s="1116"/>
      <c r="B19" s="1128"/>
      <c r="C19" s="1128"/>
      <c r="D19" s="1128"/>
      <c r="E19" s="1130"/>
      <c r="F19" s="1116"/>
      <c r="G19" s="1116"/>
      <c r="H19" s="1116"/>
      <c r="I19" s="1116"/>
      <c r="J19" s="1116"/>
      <c r="K19" s="1116"/>
      <c r="L19" s="812" t="s">
        <v>774</v>
      </c>
      <c r="M19" s="426"/>
      <c r="N19" s="1120"/>
      <c r="O19" s="1120"/>
      <c r="P19" s="1116"/>
      <c r="Q19" s="1116"/>
    </row>
    <row r="20" spans="1:17">
      <c r="A20" s="1127"/>
      <c r="B20" s="1129"/>
      <c r="C20" s="1129"/>
      <c r="D20" s="1129"/>
      <c r="E20" s="1121"/>
      <c r="F20" s="1121"/>
      <c r="G20" s="1121"/>
      <c r="H20" s="428" t="s">
        <v>393</v>
      </c>
      <c r="I20" s="428" t="s">
        <v>358</v>
      </c>
      <c r="J20" s="428" t="s">
        <v>393</v>
      </c>
      <c r="K20" s="428" t="s">
        <v>358</v>
      </c>
      <c r="L20" s="428" t="s">
        <v>393</v>
      </c>
      <c r="M20" s="428" t="s">
        <v>358</v>
      </c>
      <c r="N20" s="429" t="s">
        <v>393</v>
      </c>
      <c r="O20" s="428" t="s">
        <v>358</v>
      </c>
      <c r="P20" s="428" t="s">
        <v>393</v>
      </c>
      <c r="Q20" s="428" t="s">
        <v>358</v>
      </c>
    </row>
    <row r="21" spans="1:17">
      <c r="A21" s="430">
        <v>1</v>
      </c>
      <c r="B21" s="431">
        <v>2</v>
      </c>
      <c r="C21" s="431">
        <v>3</v>
      </c>
      <c r="D21" s="431">
        <v>4</v>
      </c>
      <c r="E21" s="431">
        <v>5</v>
      </c>
      <c r="F21" s="431">
        <v>6</v>
      </c>
      <c r="G21" s="431">
        <v>7</v>
      </c>
      <c r="H21" s="431">
        <v>8</v>
      </c>
      <c r="I21" s="431">
        <v>9</v>
      </c>
      <c r="J21" s="431">
        <v>10</v>
      </c>
      <c r="K21" s="431">
        <v>11</v>
      </c>
      <c r="L21" s="431">
        <v>12</v>
      </c>
      <c r="M21" s="431">
        <v>13</v>
      </c>
      <c r="N21" s="432">
        <v>16</v>
      </c>
      <c r="O21" s="431">
        <v>17</v>
      </c>
      <c r="P21" s="431">
        <v>18</v>
      </c>
      <c r="Q21" s="431">
        <v>19</v>
      </c>
    </row>
    <row r="22" spans="1:17">
      <c r="A22" s="433">
        <v>1</v>
      </c>
      <c r="B22" s="434" t="s">
        <v>488</v>
      </c>
      <c r="C22" s="431"/>
      <c r="D22" s="431">
        <v>20142596</v>
      </c>
      <c r="E22" s="572" t="s">
        <v>782</v>
      </c>
      <c r="F22" s="431" t="s">
        <v>414</v>
      </c>
      <c r="G22" s="500">
        <v>56268.93</v>
      </c>
      <c r="H22" s="431">
        <v>4.2999999999999997E-2</v>
      </c>
      <c r="I22" s="435">
        <f>H22*G22</f>
        <v>2419.56</v>
      </c>
      <c r="J22" s="431"/>
      <c r="K22" s="435">
        <f t="shared" ref="K22:K59" si="0">G22*J22</f>
        <v>0</v>
      </c>
      <c r="L22" s="431">
        <f t="shared" ref="L22:L59" si="1">H22</f>
        <v>4.2999999999999997E-2</v>
      </c>
      <c r="M22" s="436">
        <f t="shared" ref="M22:M59" si="2">L22*G22</f>
        <v>2419.56</v>
      </c>
      <c r="N22" s="432"/>
      <c r="O22" s="431"/>
      <c r="P22" s="437">
        <f t="shared" ref="P22:Q59" si="3">H22+J22-L22-N22</f>
        <v>0</v>
      </c>
      <c r="Q22" s="436">
        <f t="shared" si="3"/>
        <v>0</v>
      </c>
    </row>
    <row r="23" spans="1:17">
      <c r="A23" s="433">
        <v>2</v>
      </c>
      <c r="B23" s="434" t="s">
        <v>488</v>
      </c>
      <c r="C23" s="431"/>
      <c r="D23" s="431">
        <v>20367934</v>
      </c>
      <c r="E23" s="572" t="s">
        <v>783</v>
      </c>
      <c r="F23" s="431" t="s">
        <v>463</v>
      </c>
      <c r="G23" s="500">
        <v>502.8</v>
      </c>
      <c r="H23" s="431">
        <v>2</v>
      </c>
      <c r="I23" s="435">
        <f t="shared" ref="I23:I32" si="4">H23*G23</f>
        <v>1005.6</v>
      </c>
      <c r="J23" s="431"/>
      <c r="K23" s="435">
        <f t="shared" ref="K23" si="5">G23*J23</f>
        <v>0</v>
      </c>
      <c r="L23" s="431">
        <f t="shared" ref="L23" si="6">H23</f>
        <v>2</v>
      </c>
      <c r="M23" s="436">
        <f t="shared" ref="M23" si="7">L23*G23</f>
        <v>1005.6</v>
      </c>
      <c r="N23" s="432"/>
      <c r="O23" s="431"/>
      <c r="P23" s="437">
        <f t="shared" ref="P23" si="8">H23+J23-L23-N23</f>
        <v>0</v>
      </c>
      <c r="Q23" s="436">
        <f t="shared" ref="Q23" si="9">I23+K23-M23-O23</f>
        <v>0</v>
      </c>
    </row>
    <row r="24" spans="1:17">
      <c r="A24" s="433">
        <v>3</v>
      </c>
      <c r="B24" s="434" t="s">
        <v>489</v>
      </c>
      <c r="C24" s="431"/>
      <c r="D24" s="431">
        <v>20157709</v>
      </c>
      <c r="E24" s="572" t="s">
        <v>784</v>
      </c>
      <c r="F24" s="431" t="s">
        <v>414</v>
      </c>
      <c r="G24" s="500">
        <v>45039.34</v>
      </c>
      <c r="H24" s="687">
        <v>6.0999999999999999E-2</v>
      </c>
      <c r="I24" s="435">
        <f t="shared" si="4"/>
        <v>2747.4</v>
      </c>
      <c r="J24" s="431"/>
      <c r="K24" s="435">
        <f t="shared" si="0"/>
        <v>0</v>
      </c>
      <c r="L24" s="687">
        <f>H24</f>
        <v>6.0999999999999999E-2</v>
      </c>
      <c r="M24" s="436">
        <f t="shared" si="2"/>
        <v>2747.4</v>
      </c>
      <c r="N24" s="432"/>
      <c r="O24" s="431"/>
      <c r="P24" s="437">
        <f t="shared" si="3"/>
        <v>0</v>
      </c>
      <c r="Q24" s="436">
        <f t="shared" si="3"/>
        <v>0</v>
      </c>
    </row>
    <row r="25" spans="1:17" hidden="1">
      <c r="A25" s="433">
        <v>4</v>
      </c>
      <c r="B25" s="434" t="s">
        <v>490</v>
      </c>
      <c r="C25" s="431"/>
      <c r="D25" s="431"/>
      <c r="E25" s="572"/>
      <c r="F25" s="431"/>
      <c r="G25" s="500"/>
      <c r="H25" s="431"/>
      <c r="I25" s="435">
        <f t="shared" si="4"/>
        <v>0</v>
      </c>
      <c r="J25" s="431"/>
      <c r="K25" s="435">
        <f t="shared" si="0"/>
        <v>0</v>
      </c>
      <c r="L25" s="431">
        <f t="shared" si="1"/>
        <v>0</v>
      </c>
      <c r="M25" s="436">
        <f t="shared" si="2"/>
        <v>0</v>
      </c>
      <c r="N25" s="432"/>
      <c r="O25" s="431"/>
      <c r="P25" s="437">
        <f t="shared" si="3"/>
        <v>0</v>
      </c>
      <c r="Q25" s="436">
        <f t="shared" si="3"/>
        <v>0</v>
      </c>
    </row>
    <row r="26" spans="1:17" hidden="1">
      <c r="A26" s="433">
        <v>5</v>
      </c>
      <c r="B26" s="434" t="s">
        <v>491</v>
      </c>
      <c r="C26" s="431"/>
      <c r="D26" s="431"/>
      <c r="E26" s="572"/>
      <c r="F26" s="431"/>
      <c r="G26" s="500"/>
      <c r="H26" s="687"/>
      <c r="I26" s="435">
        <f t="shared" si="4"/>
        <v>0</v>
      </c>
      <c r="J26" s="431"/>
      <c r="K26" s="435">
        <f t="shared" si="0"/>
        <v>0</v>
      </c>
      <c r="L26" s="431">
        <f t="shared" si="1"/>
        <v>0</v>
      </c>
      <c r="M26" s="436">
        <f t="shared" si="2"/>
        <v>0</v>
      </c>
      <c r="N26" s="432"/>
      <c r="O26" s="431"/>
      <c r="P26" s="437">
        <f t="shared" si="3"/>
        <v>0</v>
      </c>
      <c r="Q26" s="436">
        <f t="shared" si="3"/>
        <v>0</v>
      </c>
    </row>
    <row r="27" spans="1:17" hidden="1">
      <c r="A27" s="433">
        <v>6</v>
      </c>
      <c r="B27" s="434" t="s">
        <v>492</v>
      </c>
      <c r="C27" s="431"/>
      <c r="D27" s="431"/>
      <c r="E27" s="572"/>
      <c r="F27" s="431"/>
      <c r="G27" s="500"/>
      <c r="H27" s="431"/>
      <c r="I27" s="435">
        <f t="shared" si="4"/>
        <v>0</v>
      </c>
      <c r="J27" s="431"/>
      <c r="K27" s="435">
        <f t="shared" si="0"/>
        <v>0</v>
      </c>
      <c r="L27" s="431">
        <f t="shared" si="1"/>
        <v>0</v>
      </c>
      <c r="M27" s="436">
        <f t="shared" si="2"/>
        <v>0</v>
      </c>
      <c r="N27" s="432"/>
      <c r="O27" s="431"/>
      <c r="P27" s="437">
        <f t="shared" si="3"/>
        <v>0</v>
      </c>
      <c r="Q27" s="436">
        <f t="shared" si="3"/>
        <v>0</v>
      </c>
    </row>
    <row r="28" spans="1:17" hidden="1">
      <c r="A28" s="433">
        <v>7</v>
      </c>
      <c r="B28" s="434" t="s">
        <v>493</v>
      </c>
      <c r="C28" s="431"/>
      <c r="D28" s="431"/>
      <c r="E28" s="572"/>
      <c r="F28" s="431"/>
      <c r="G28" s="500"/>
      <c r="H28" s="431"/>
      <c r="I28" s="435">
        <f t="shared" si="4"/>
        <v>0</v>
      </c>
      <c r="J28" s="431"/>
      <c r="K28" s="435">
        <f t="shared" si="0"/>
        <v>0</v>
      </c>
      <c r="L28" s="431">
        <f t="shared" si="1"/>
        <v>0</v>
      </c>
      <c r="M28" s="436">
        <f t="shared" si="2"/>
        <v>0</v>
      </c>
      <c r="N28" s="432"/>
      <c r="O28" s="431"/>
      <c r="P28" s="437">
        <f t="shared" si="3"/>
        <v>0</v>
      </c>
      <c r="Q28" s="436">
        <f t="shared" si="3"/>
        <v>0</v>
      </c>
    </row>
    <row r="29" spans="1:17" hidden="1">
      <c r="A29" s="433">
        <v>8</v>
      </c>
      <c r="B29" s="434" t="s">
        <v>493</v>
      </c>
      <c r="C29" s="431"/>
      <c r="D29" s="431"/>
      <c r="E29" s="572"/>
      <c r="F29" s="431"/>
      <c r="G29" s="500"/>
      <c r="H29" s="431"/>
      <c r="I29" s="435">
        <f t="shared" si="4"/>
        <v>0</v>
      </c>
      <c r="J29" s="431"/>
      <c r="K29" s="435">
        <f t="shared" ref="K29" si="10">G29*J29</f>
        <v>0</v>
      </c>
      <c r="L29" s="431">
        <f t="shared" ref="L29" si="11">H29</f>
        <v>0</v>
      </c>
      <c r="M29" s="436">
        <f t="shared" ref="M29" si="12">L29*G29</f>
        <v>0</v>
      </c>
      <c r="N29" s="432"/>
      <c r="O29" s="431"/>
      <c r="P29" s="437">
        <f t="shared" ref="P29" si="13">H29+J29-L29-N29</f>
        <v>0</v>
      </c>
      <c r="Q29" s="436">
        <f t="shared" ref="Q29" si="14">I29+K29-M29-O29</f>
        <v>0</v>
      </c>
    </row>
    <row r="30" spans="1:17" hidden="1">
      <c r="A30" s="433">
        <v>9</v>
      </c>
      <c r="B30" s="434" t="s">
        <v>494</v>
      </c>
      <c r="C30" s="431"/>
      <c r="D30" s="431"/>
      <c r="E30" s="572"/>
      <c r="F30" s="431"/>
      <c r="G30" s="500"/>
      <c r="H30" s="431"/>
      <c r="I30" s="435">
        <f t="shared" si="4"/>
        <v>0</v>
      </c>
      <c r="J30" s="431"/>
      <c r="K30" s="435">
        <f t="shared" si="0"/>
        <v>0</v>
      </c>
      <c r="L30" s="431">
        <f t="shared" si="1"/>
        <v>0</v>
      </c>
      <c r="M30" s="436">
        <f t="shared" si="2"/>
        <v>0</v>
      </c>
      <c r="N30" s="432"/>
      <c r="O30" s="431"/>
      <c r="P30" s="437">
        <f t="shared" si="3"/>
        <v>0</v>
      </c>
      <c r="Q30" s="436">
        <f t="shared" si="3"/>
        <v>0</v>
      </c>
    </row>
    <row r="31" spans="1:17" hidden="1">
      <c r="A31" s="433">
        <v>10</v>
      </c>
      <c r="B31" s="434" t="s">
        <v>494</v>
      </c>
      <c r="C31" s="431"/>
      <c r="D31" s="431"/>
      <c r="E31" s="572"/>
      <c r="F31" s="431"/>
      <c r="G31" s="500"/>
      <c r="H31" s="431"/>
      <c r="I31" s="435">
        <f t="shared" si="4"/>
        <v>0</v>
      </c>
      <c r="J31" s="431"/>
      <c r="K31" s="435">
        <f t="shared" ref="K31" si="15">G31*J31</f>
        <v>0</v>
      </c>
      <c r="L31" s="431">
        <f t="shared" ref="L31" si="16">H31</f>
        <v>0</v>
      </c>
      <c r="M31" s="436">
        <f t="shared" ref="M31" si="17">L31*G31</f>
        <v>0</v>
      </c>
      <c r="N31" s="432"/>
      <c r="O31" s="431"/>
      <c r="P31" s="437">
        <f t="shared" ref="P31" si="18">H31+J31-L31-N31</f>
        <v>0</v>
      </c>
      <c r="Q31" s="436">
        <f t="shared" ref="Q31" si="19">I31+K31-M31-O31</f>
        <v>0</v>
      </c>
    </row>
    <row r="32" spans="1:17" hidden="1">
      <c r="A32" s="433">
        <v>11</v>
      </c>
      <c r="B32" s="434" t="s">
        <v>495</v>
      </c>
      <c r="C32" s="431"/>
      <c r="D32" s="431"/>
      <c r="E32" s="572"/>
      <c r="F32" s="431"/>
      <c r="G32" s="500"/>
      <c r="H32" s="431"/>
      <c r="I32" s="435">
        <f t="shared" si="4"/>
        <v>0</v>
      </c>
      <c r="J32" s="431"/>
      <c r="K32" s="435">
        <f t="shared" ref="K32:K39" si="20">G32*J32</f>
        <v>0</v>
      </c>
      <c r="L32" s="431">
        <f t="shared" ref="L32:L39" si="21">H32</f>
        <v>0</v>
      </c>
      <c r="M32" s="436">
        <f t="shared" ref="M32:M39" si="22">L32*G32</f>
        <v>0</v>
      </c>
      <c r="N32" s="432"/>
      <c r="O32" s="431"/>
      <c r="P32" s="437">
        <f t="shared" ref="P32:P39" si="23">H32+J32-L32-N32</f>
        <v>0</v>
      </c>
      <c r="Q32" s="436">
        <f t="shared" ref="Q32:Q39" si="24">I32+K32-M32-O32</f>
        <v>0</v>
      </c>
    </row>
    <row r="33" spans="1:17" hidden="1">
      <c r="A33" s="433">
        <v>12</v>
      </c>
      <c r="B33" s="434" t="s">
        <v>496</v>
      </c>
      <c r="C33" s="431"/>
      <c r="D33" s="431"/>
      <c r="E33" s="572"/>
      <c r="F33" s="431"/>
      <c r="G33" s="500"/>
      <c r="H33" s="431"/>
      <c r="I33" s="435">
        <f t="shared" ref="I33:I39" si="25">H33*G33</f>
        <v>0</v>
      </c>
      <c r="J33" s="431"/>
      <c r="K33" s="435">
        <f t="shared" si="20"/>
        <v>0</v>
      </c>
      <c r="L33" s="431">
        <f t="shared" si="21"/>
        <v>0</v>
      </c>
      <c r="M33" s="436">
        <f t="shared" si="22"/>
        <v>0</v>
      </c>
      <c r="N33" s="432"/>
      <c r="O33" s="431"/>
      <c r="P33" s="437">
        <f t="shared" si="23"/>
        <v>0</v>
      </c>
      <c r="Q33" s="436">
        <f t="shared" si="24"/>
        <v>0</v>
      </c>
    </row>
    <row r="34" spans="1:17" hidden="1">
      <c r="A34" s="433">
        <v>13</v>
      </c>
      <c r="B34" s="434" t="s">
        <v>497</v>
      </c>
      <c r="C34" s="431"/>
      <c r="D34" s="431"/>
      <c r="E34" s="572"/>
      <c r="F34" s="431"/>
      <c r="G34" s="500"/>
      <c r="H34" s="431"/>
      <c r="I34" s="435">
        <f t="shared" si="25"/>
        <v>0</v>
      </c>
      <c r="J34" s="431"/>
      <c r="K34" s="435">
        <f t="shared" si="20"/>
        <v>0</v>
      </c>
      <c r="L34" s="431">
        <f t="shared" si="21"/>
        <v>0</v>
      </c>
      <c r="M34" s="436">
        <f t="shared" si="22"/>
        <v>0</v>
      </c>
      <c r="N34" s="432"/>
      <c r="O34" s="431"/>
      <c r="P34" s="437">
        <f t="shared" si="23"/>
        <v>0</v>
      </c>
      <c r="Q34" s="436">
        <f t="shared" si="24"/>
        <v>0</v>
      </c>
    </row>
    <row r="35" spans="1:17" hidden="1">
      <c r="A35" s="433">
        <v>14</v>
      </c>
      <c r="B35" s="434" t="s">
        <v>497</v>
      </c>
      <c r="C35" s="431"/>
      <c r="D35" s="431"/>
      <c r="E35" s="572"/>
      <c r="F35" s="431"/>
      <c r="G35" s="500"/>
      <c r="H35" s="431"/>
      <c r="I35" s="435">
        <f t="shared" ref="I35" si="26">H35*G35</f>
        <v>0</v>
      </c>
      <c r="J35" s="431"/>
      <c r="K35" s="435">
        <f t="shared" ref="K35" si="27">G35*J35</f>
        <v>0</v>
      </c>
      <c r="L35" s="431">
        <f t="shared" ref="L35" si="28">H35</f>
        <v>0</v>
      </c>
      <c r="M35" s="436">
        <f t="shared" ref="M35" si="29">L35*G35</f>
        <v>0</v>
      </c>
      <c r="N35" s="432"/>
      <c r="O35" s="431"/>
      <c r="P35" s="437">
        <f t="shared" ref="P35" si="30">H35+J35-L35-N35</f>
        <v>0</v>
      </c>
      <c r="Q35" s="436">
        <f t="shared" ref="Q35" si="31">I35+K35-M35-O35</f>
        <v>0</v>
      </c>
    </row>
    <row r="36" spans="1:17" hidden="1">
      <c r="A36" s="433">
        <v>15</v>
      </c>
      <c r="B36" s="434" t="s">
        <v>498</v>
      </c>
      <c r="C36" s="431"/>
      <c r="D36" s="431"/>
      <c r="E36" s="572"/>
      <c r="F36" s="431"/>
      <c r="G36" s="500"/>
      <c r="H36" s="431"/>
      <c r="I36" s="435">
        <f t="shared" si="25"/>
        <v>0</v>
      </c>
      <c r="J36" s="431"/>
      <c r="K36" s="435">
        <f t="shared" si="20"/>
        <v>0</v>
      </c>
      <c r="L36" s="431">
        <f t="shared" si="21"/>
        <v>0</v>
      </c>
      <c r="M36" s="436">
        <f t="shared" si="22"/>
        <v>0</v>
      </c>
      <c r="N36" s="432"/>
      <c r="O36" s="431"/>
      <c r="P36" s="437">
        <f t="shared" si="23"/>
        <v>0</v>
      </c>
      <c r="Q36" s="436">
        <f t="shared" si="24"/>
        <v>0</v>
      </c>
    </row>
    <row r="37" spans="1:17" hidden="1">
      <c r="A37" s="433">
        <v>16</v>
      </c>
      <c r="B37" s="434" t="s">
        <v>499</v>
      </c>
      <c r="C37" s="431"/>
      <c r="D37" s="431"/>
      <c r="E37" s="572"/>
      <c r="F37" s="431"/>
      <c r="G37" s="500"/>
      <c r="H37" s="431"/>
      <c r="I37" s="435">
        <f t="shared" si="25"/>
        <v>0</v>
      </c>
      <c r="J37" s="431"/>
      <c r="K37" s="435">
        <f t="shared" si="20"/>
        <v>0</v>
      </c>
      <c r="L37" s="431">
        <f t="shared" si="21"/>
        <v>0</v>
      </c>
      <c r="M37" s="436">
        <f t="shared" si="22"/>
        <v>0</v>
      </c>
      <c r="N37" s="432"/>
      <c r="O37" s="431"/>
      <c r="P37" s="437">
        <f t="shared" si="23"/>
        <v>0</v>
      </c>
      <c r="Q37" s="436">
        <f t="shared" si="24"/>
        <v>0</v>
      </c>
    </row>
    <row r="38" spans="1:17" hidden="1">
      <c r="A38" s="433">
        <v>17</v>
      </c>
      <c r="B38" s="434" t="s">
        <v>498</v>
      </c>
      <c r="C38" s="431"/>
      <c r="D38" s="431"/>
      <c r="E38" s="572"/>
      <c r="F38" s="431"/>
      <c r="G38" s="500"/>
      <c r="H38" s="431"/>
      <c r="I38" s="435">
        <f t="shared" si="25"/>
        <v>0</v>
      </c>
      <c r="J38" s="431"/>
      <c r="K38" s="435">
        <f t="shared" si="20"/>
        <v>0</v>
      </c>
      <c r="L38" s="431">
        <f t="shared" si="21"/>
        <v>0</v>
      </c>
      <c r="M38" s="436">
        <f t="shared" si="22"/>
        <v>0</v>
      </c>
      <c r="N38" s="432"/>
      <c r="O38" s="431"/>
      <c r="P38" s="437">
        <f t="shared" si="23"/>
        <v>0</v>
      </c>
      <c r="Q38" s="436">
        <f t="shared" si="24"/>
        <v>0</v>
      </c>
    </row>
    <row r="39" spans="1:17" hidden="1">
      <c r="A39" s="433">
        <v>18</v>
      </c>
      <c r="B39" s="434" t="s">
        <v>499</v>
      </c>
      <c r="C39" s="431"/>
      <c r="D39" s="431"/>
      <c r="E39" s="572"/>
      <c r="F39" s="431"/>
      <c r="G39" s="500"/>
      <c r="H39" s="431"/>
      <c r="I39" s="435">
        <f t="shared" si="25"/>
        <v>0</v>
      </c>
      <c r="J39" s="431"/>
      <c r="K39" s="435">
        <f t="shared" si="20"/>
        <v>0</v>
      </c>
      <c r="L39" s="431">
        <f t="shared" si="21"/>
        <v>0</v>
      </c>
      <c r="M39" s="436">
        <f t="shared" si="22"/>
        <v>0</v>
      </c>
      <c r="N39" s="432"/>
      <c r="O39" s="431"/>
      <c r="P39" s="437">
        <f t="shared" si="23"/>
        <v>0</v>
      </c>
      <c r="Q39" s="436">
        <f t="shared" si="24"/>
        <v>0</v>
      </c>
    </row>
    <row r="40" spans="1:17" hidden="1">
      <c r="A40" s="433">
        <v>19</v>
      </c>
      <c r="B40" s="434" t="s">
        <v>495</v>
      </c>
      <c r="C40" s="431"/>
      <c r="D40" s="431"/>
      <c r="E40" s="572"/>
      <c r="F40" s="431"/>
      <c r="G40" s="500"/>
      <c r="H40" s="431"/>
      <c r="I40" s="435">
        <f t="shared" ref="I40:I59" si="32">H40*G40</f>
        <v>0</v>
      </c>
      <c r="J40" s="431"/>
      <c r="K40" s="435">
        <f t="shared" si="0"/>
        <v>0</v>
      </c>
      <c r="L40" s="431">
        <f t="shared" si="1"/>
        <v>0</v>
      </c>
      <c r="M40" s="436">
        <f t="shared" si="2"/>
        <v>0</v>
      </c>
      <c r="N40" s="432"/>
      <c r="O40" s="431"/>
      <c r="P40" s="437">
        <f t="shared" si="3"/>
        <v>0</v>
      </c>
      <c r="Q40" s="436">
        <f t="shared" si="3"/>
        <v>0</v>
      </c>
    </row>
    <row r="41" spans="1:17" hidden="1">
      <c r="A41" s="433">
        <v>20</v>
      </c>
      <c r="B41" s="434" t="s">
        <v>496</v>
      </c>
      <c r="C41" s="431"/>
      <c r="D41" s="431"/>
      <c r="E41" s="572"/>
      <c r="F41" s="431"/>
      <c r="G41" s="500"/>
      <c r="H41" s="431"/>
      <c r="I41" s="435">
        <f t="shared" si="32"/>
        <v>0</v>
      </c>
      <c r="J41" s="431"/>
      <c r="K41" s="435">
        <f t="shared" si="0"/>
        <v>0</v>
      </c>
      <c r="L41" s="431">
        <f t="shared" si="1"/>
        <v>0</v>
      </c>
      <c r="M41" s="436">
        <f t="shared" si="2"/>
        <v>0</v>
      </c>
      <c r="N41" s="432"/>
      <c r="O41" s="431"/>
      <c r="P41" s="437">
        <f t="shared" si="3"/>
        <v>0</v>
      </c>
      <c r="Q41" s="436">
        <f t="shared" si="3"/>
        <v>0</v>
      </c>
    </row>
    <row r="42" spans="1:17" hidden="1">
      <c r="A42" s="433">
        <v>21</v>
      </c>
      <c r="B42" s="434" t="s">
        <v>497</v>
      </c>
      <c r="C42" s="431"/>
      <c r="D42" s="431"/>
      <c r="E42" s="572"/>
      <c r="F42" s="431"/>
      <c r="G42" s="500"/>
      <c r="H42" s="431"/>
      <c r="I42" s="435">
        <f t="shared" si="32"/>
        <v>0</v>
      </c>
      <c r="J42" s="431"/>
      <c r="K42" s="435">
        <f t="shared" si="0"/>
        <v>0</v>
      </c>
      <c r="L42" s="431">
        <f t="shared" si="1"/>
        <v>0</v>
      </c>
      <c r="M42" s="436">
        <f t="shared" si="2"/>
        <v>0</v>
      </c>
      <c r="N42" s="432"/>
      <c r="O42" s="431"/>
      <c r="P42" s="437">
        <f t="shared" si="3"/>
        <v>0</v>
      </c>
      <c r="Q42" s="436">
        <f t="shared" si="3"/>
        <v>0</v>
      </c>
    </row>
    <row r="43" spans="1:17" hidden="1">
      <c r="A43" s="433">
        <v>22</v>
      </c>
      <c r="B43" s="434" t="s">
        <v>494</v>
      </c>
      <c r="C43" s="431"/>
      <c r="D43" s="431"/>
      <c r="E43" s="572"/>
      <c r="F43" s="431"/>
      <c r="G43" s="500"/>
      <c r="H43" s="431"/>
      <c r="I43" s="435">
        <f t="shared" ref="I43:I55" si="33">H43*G43</f>
        <v>0</v>
      </c>
      <c r="J43" s="431"/>
      <c r="K43" s="435">
        <f t="shared" ref="K43:K55" si="34">G43*J43</f>
        <v>0</v>
      </c>
      <c r="L43" s="431">
        <f t="shared" ref="L43:L55" si="35">H43</f>
        <v>0</v>
      </c>
      <c r="M43" s="436">
        <f t="shared" ref="M43:M55" si="36">L43*G43</f>
        <v>0</v>
      </c>
      <c r="N43" s="432"/>
      <c r="O43" s="431"/>
      <c r="P43" s="437">
        <f t="shared" ref="P43:P55" si="37">H43+J43-L43-N43</f>
        <v>0</v>
      </c>
      <c r="Q43" s="436">
        <f t="shared" ref="Q43:Q55" si="38">I43+K43-M43-O43</f>
        <v>0</v>
      </c>
    </row>
    <row r="44" spans="1:17" hidden="1">
      <c r="A44" s="433">
        <v>23</v>
      </c>
      <c r="B44" s="434" t="s">
        <v>494</v>
      </c>
      <c r="C44" s="431"/>
      <c r="D44" s="431"/>
      <c r="E44" s="572"/>
      <c r="F44" s="431"/>
      <c r="G44" s="500"/>
      <c r="H44" s="431"/>
      <c r="I44" s="435">
        <f t="shared" ref="I44" si="39">H44*G44</f>
        <v>0</v>
      </c>
      <c r="J44" s="431"/>
      <c r="K44" s="435">
        <f t="shared" ref="K44" si="40">G44*J44</f>
        <v>0</v>
      </c>
      <c r="L44" s="431">
        <f t="shared" ref="L44" si="41">H44</f>
        <v>0</v>
      </c>
      <c r="M44" s="436">
        <f t="shared" ref="M44" si="42">L44*G44</f>
        <v>0</v>
      </c>
      <c r="N44" s="432"/>
      <c r="O44" s="431"/>
      <c r="P44" s="437">
        <f t="shared" ref="P44" si="43">H44+J44-L44-N44</f>
        <v>0</v>
      </c>
      <c r="Q44" s="436">
        <f t="shared" ref="Q44" si="44">I44+K44-M44-O44</f>
        <v>0</v>
      </c>
    </row>
    <row r="45" spans="1:17" hidden="1">
      <c r="A45" s="433">
        <v>24</v>
      </c>
      <c r="B45" s="434" t="s">
        <v>495</v>
      </c>
      <c r="C45" s="431"/>
      <c r="D45" s="431"/>
      <c r="E45" s="572"/>
      <c r="F45" s="431"/>
      <c r="G45" s="500"/>
      <c r="H45" s="431"/>
      <c r="I45" s="435">
        <f t="shared" si="33"/>
        <v>0</v>
      </c>
      <c r="J45" s="431"/>
      <c r="K45" s="435">
        <f t="shared" si="34"/>
        <v>0</v>
      </c>
      <c r="L45" s="431">
        <f t="shared" si="35"/>
        <v>0</v>
      </c>
      <c r="M45" s="436">
        <f t="shared" si="36"/>
        <v>0</v>
      </c>
      <c r="N45" s="432"/>
      <c r="O45" s="431"/>
      <c r="P45" s="437">
        <f t="shared" si="37"/>
        <v>0</v>
      </c>
      <c r="Q45" s="436">
        <f t="shared" si="38"/>
        <v>0</v>
      </c>
    </row>
    <row r="46" spans="1:17" hidden="1">
      <c r="A46" s="433">
        <v>25</v>
      </c>
      <c r="B46" s="434" t="s">
        <v>496</v>
      </c>
      <c r="C46" s="431"/>
      <c r="D46" s="431"/>
      <c r="E46" s="572"/>
      <c r="F46" s="431"/>
      <c r="G46" s="500"/>
      <c r="H46" s="431"/>
      <c r="I46" s="435">
        <f t="shared" si="33"/>
        <v>0</v>
      </c>
      <c r="J46" s="431"/>
      <c r="K46" s="435">
        <f t="shared" si="34"/>
        <v>0</v>
      </c>
      <c r="L46" s="431">
        <f t="shared" si="35"/>
        <v>0</v>
      </c>
      <c r="M46" s="436">
        <f t="shared" si="36"/>
        <v>0</v>
      </c>
      <c r="N46" s="432"/>
      <c r="O46" s="431"/>
      <c r="P46" s="437">
        <f t="shared" si="37"/>
        <v>0</v>
      </c>
      <c r="Q46" s="436">
        <f t="shared" si="38"/>
        <v>0</v>
      </c>
    </row>
    <row r="47" spans="1:17" hidden="1">
      <c r="A47" s="433">
        <v>26</v>
      </c>
      <c r="B47" s="434" t="s">
        <v>497</v>
      </c>
      <c r="C47" s="431"/>
      <c r="D47" s="431"/>
      <c r="E47" s="572"/>
      <c r="F47" s="431"/>
      <c r="G47" s="500"/>
      <c r="H47" s="431"/>
      <c r="I47" s="435">
        <f t="shared" si="33"/>
        <v>0</v>
      </c>
      <c r="J47" s="431"/>
      <c r="K47" s="435">
        <f t="shared" si="34"/>
        <v>0</v>
      </c>
      <c r="L47" s="431">
        <f t="shared" si="35"/>
        <v>0</v>
      </c>
      <c r="M47" s="436">
        <f t="shared" si="36"/>
        <v>0</v>
      </c>
      <c r="N47" s="432"/>
      <c r="O47" s="431"/>
      <c r="P47" s="437">
        <f t="shared" si="37"/>
        <v>0</v>
      </c>
      <c r="Q47" s="436">
        <f t="shared" si="38"/>
        <v>0</v>
      </c>
    </row>
    <row r="48" spans="1:17" hidden="1">
      <c r="A48" s="433">
        <v>27</v>
      </c>
      <c r="B48" s="434" t="s">
        <v>498</v>
      </c>
      <c r="C48" s="431"/>
      <c r="D48" s="431"/>
      <c r="E48" s="572"/>
      <c r="F48" s="431"/>
      <c r="G48" s="500"/>
      <c r="H48" s="431"/>
      <c r="I48" s="435">
        <f t="shared" si="33"/>
        <v>0</v>
      </c>
      <c r="J48" s="431"/>
      <c r="K48" s="435">
        <f t="shared" si="34"/>
        <v>0</v>
      </c>
      <c r="L48" s="431">
        <f t="shared" si="35"/>
        <v>0</v>
      </c>
      <c r="M48" s="436">
        <f t="shared" si="36"/>
        <v>0</v>
      </c>
      <c r="N48" s="432"/>
      <c r="O48" s="431"/>
      <c r="P48" s="437">
        <f t="shared" si="37"/>
        <v>0</v>
      </c>
      <c r="Q48" s="436">
        <f t="shared" si="38"/>
        <v>0</v>
      </c>
    </row>
    <row r="49" spans="1:17" hidden="1">
      <c r="A49" s="433">
        <v>28</v>
      </c>
      <c r="B49" s="434" t="s">
        <v>499</v>
      </c>
      <c r="C49" s="431"/>
      <c r="D49" s="431"/>
      <c r="E49" s="572"/>
      <c r="F49" s="431"/>
      <c r="G49" s="500"/>
      <c r="H49" s="431"/>
      <c r="I49" s="435">
        <f t="shared" si="33"/>
        <v>0</v>
      </c>
      <c r="J49" s="431"/>
      <c r="K49" s="435">
        <f t="shared" si="34"/>
        <v>0</v>
      </c>
      <c r="L49" s="431">
        <f t="shared" si="35"/>
        <v>0</v>
      </c>
      <c r="M49" s="436">
        <f t="shared" si="36"/>
        <v>0</v>
      </c>
      <c r="N49" s="432"/>
      <c r="O49" s="431"/>
      <c r="P49" s="437">
        <f t="shared" si="37"/>
        <v>0</v>
      </c>
      <c r="Q49" s="436">
        <f t="shared" si="38"/>
        <v>0</v>
      </c>
    </row>
    <row r="50" spans="1:17" hidden="1">
      <c r="A50" s="433">
        <v>29</v>
      </c>
      <c r="B50" s="434" t="s">
        <v>498</v>
      </c>
      <c r="C50" s="431"/>
      <c r="D50" s="431"/>
      <c r="E50" s="572"/>
      <c r="F50" s="431"/>
      <c r="G50" s="500"/>
      <c r="H50" s="431"/>
      <c r="I50" s="435">
        <f t="shared" si="33"/>
        <v>0</v>
      </c>
      <c r="J50" s="431"/>
      <c r="K50" s="435">
        <f t="shared" si="34"/>
        <v>0</v>
      </c>
      <c r="L50" s="431">
        <f t="shared" si="35"/>
        <v>0</v>
      </c>
      <c r="M50" s="436">
        <f t="shared" si="36"/>
        <v>0</v>
      </c>
      <c r="N50" s="432"/>
      <c r="O50" s="431"/>
      <c r="P50" s="437">
        <f t="shared" si="37"/>
        <v>0</v>
      </c>
      <c r="Q50" s="436">
        <f t="shared" si="38"/>
        <v>0</v>
      </c>
    </row>
    <row r="51" spans="1:17" hidden="1">
      <c r="A51" s="433">
        <v>30</v>
      </c>
      <c r="B51" s="434" t="s">
        <v>499</v>
      </c>
      <c r="C51" s="431"/>
      <c r="D51" s="431"/>
      <c r="E51" s="572"/>
      <c r="F51" s="431"/>
      <c r="G51" s="500"/>
      <c r="H51" s="431"/>
      <c r="I51" s="435">
        <f t="shared" si="33"/>
        <v>0</v>
      </c>
      <c r="J51" s="431"/>
      <c r="K51" s="435">
        <f t="shared" si="34"/>
        <v>0</v>
      </c>
      <c r="L51" s="431">
        <f t="shared" si="35"/>
        <v>0</v>
      </c>
      <c r="M51" s="436">
        <f t="shared" si="36"/>
        <v>0</v>
      </c>
      <c r="N51" s="432"/>
      <c r="O51" s="431"/>
      <c r="P51" s="437">
        <f t="shared" si="37"/>
        <v>0</v>
      </c>
      <c r="Q51" s="436">
        <f t="shared" si="38"/>
        <v>0</v>
      </c>
    </row>
    <row r="52" spans="1:17" hidden="1">
      <c r="A52" s="433">
        <v>30</v>
      </c>
      <c r="B52" s="434" t="s">
        <v>499</v>
      </c>
      <c r="C52" s="431"/>
      <c r="D52" s="431"/>
      <c r="E52" s="572"/>
      <c r="F52" s="431"/>
      <c r="G52" s="500"/>
      <c r="H52" s="431"/>
      <c r="I52" s="435">
        <f t="shared" ref="I52" si="45">H52*G52</f>
        <v>0</v>
      </c>
      <c r="J52" s="431"/>
      <c r="K52" s="435">
        <f t="shared" ref="K52" si="46">G52*J52</f>
        <v>0</v>
      </c>
      <c r="L52" s="431">
        <f t="shared" ref="L52" si="47">H52</f>
        <v>0</v>
      </c>
      <c r="M52" s="436">
        <f t="shared" ref="M52" si="48">L52*G52</f>
        <v>0</v>
      </c>
      <c r="N52" s="432"/>
      <c r="O52" s="431"/>
      <c r="P52" s="437">
        <f t="shared" ref="P52" si="49">H52+J52-L52-N52</f>
        <v>0</v>
      </c>
      <c r="Q52" s="436">
        <f t="shared" ref="Q52" si="50">I52+K52-M52-O52</f>
        <v>0</v>
      </c>
    </row>
    <row r="53" spans="1:17" hidden="1">
      <c r="A53" s="433">
        <v>31</v>
      </c>
      <c r="B53" s="434" t="s">
        <v>495</v>
      </c>
      <c r="C53" s="431"/>
      <c r="D53" s="431"/>
      <c r="E53" s="572"/>
      <c r="F53" s="431"/>
      <c r="G53" s="500"/>
      <c r="H53" s="431"/>
      <c r="I53" s="435">
        <f t="shared" si="33"/>
        <v>0</v>
      </c>
      <c r="J53" s="431"/>
      <c r="K53" s="435">
        <f t="shared" si="34"/>
        <v>0</v>
      </c>
      <c r="L53" s="431">
        <f t="shared" si="35"/>
        <v>0</v>
      </c>
      <c r="M53" s="436">
        <f t="shared" si="36"/>
        <v>0</v>
      </c>
      <c r="N53" s="432"/>
      <c r="O53" s="431"/>
      <c r="P53" s="437">
        <f t="shared" si="37"/>
        <v>0</v>
      </c>
      <c r="Q53" s="436">
        <f t="shared" si="38"/>
        <v>0</v>
      </c>
    </row>
    <row r="54" spans="1:17" hidden="1">
      <c r="A54" s="433">
        <v>32</v>
      </c>
      <c r="B54" s="434" t="s">
        <v>496</v>
      </c>
      <c r="C54" s="431"/>
      <c r="D54" s="431"/>
      <c r="E54" s="572"/>
      <c r="F54" s="431"/>
      <c r="G54" s="500"/>
      <c r="H54" s="431"/>
      <c r="I54" s="435">
        <f t="shared" si="33"/>
        <v>0</v>
      </c>
      <c r="J54" s="431"/>
      <c r="K54" s="435">
        <f t="shared" si="34"/>
        <v>0</v>
      </c>
      <c r="L54" s="431">
        <f t="shared" si="35"/>
        <v>0</v>
      </c>
      <c r="M54" s="436">
        <f t="shared" si="36"/>
        <v>0</v>
      </c>
      <c r="N54" s="432"/>
      <c r="O54" s="431"/>
      <c r="P54" s="437">
        <f t="shared" si="37"/>
        <v>0</v>
      </c>
      <c r="Q54" s="436">
        <f t="shared" si="38"/>
        <v>0</v>
      </c>
    </row>
    <row r="55" spans="1:17" hidden="1">
      <c r="A55" s="433">
        <v>33</v>
      </c>
      <c r="B55" s="434" t="s">
        <v>497</v>
      </c>
      <c r="C55" s="431"/>
      <c r="D55" s="431"/>
      <c r="E55" s="572"/>
      <c r="F55" s="431"/>
      <c r="G55" s="500"/>
      <c r="H55" s="431"/>
      <c r="I55" s="435">
        <f t="shared" si="33"/>
        <v>0</v>
      </c>
      <c r="J55" s="431"/>
      <c r="K55" s="435">
        <f t="shared" si="34"/>
        <v>0</v>
      </c>
      <c r="L55" s="431">
        <f t="shared" si="35"/>
        <v>0</v>
      </c>
      <c r="M55" s="436">
        <f t="shared" si="36"/>
        <v>0</v>
      </c>
      <c r="N55" s="432"/>
      <c r="O55" s="431"/>
      <c r="P55" s="437">
        <f t="shared" si="37"/>
        <v>0</v>
      </c>
      <c r="Q55" s="436">
        <f t="shared" si="38"/>
        <v>0</v>
      </c>
    </row>
    <row r="56" spans="1:17" hidden="1">
      <c r="A56" s="433">
        <v>34</v>
      </c>
      <c r="B56" s="434" t="s">
        <v>498</v>
      </c>
      <c r="C56" s="431"/>
      <c r="D56" s="431"/>
      <c r="E56" s="572"/>
      <c r="F56" s="431"/>
      <c r="G56" s="500"/>
      <c r="H56" s="431"/>
      <c r="I56" s="435">
        <f t="shared" si="32"/>
        <v>0</v>
      </c>
      <c r="J56" s="431"/>
      <c r="K56" s="435">
        <f t="shared" si="0"/>
        <v>0</v>
      </c>
      <c r="L56" s="431">
        <f t="shared" si="1"/>
        <v>0</v>
      </c>
      <c r="M56" s="436">
        <f t="shared" si="2"/>
        <v>0</v>
      </c>
      <c r="N56" s="432"/>
      <c r="O56" s="431"/>
      <c r="P56" s="437">
        <f t="shared" si="3"/>
        <v>0</v>
      </c>
      <c r="Q56" s="436">
        <f t="shared" si="3"/>
        <v>0</v>
      </c>
    </row>
    <row r="57" spans="1:17" hidden="1">
      <c r="A57" s="433">
        <v>35</v>
      </c>
      <c r="B57" s="434" t="s">
        <v>499</v>
      </c>
      <c r="C57" s="431"/>
      <c r="D57" s="431"/>
      <c r="E57" s="572"/>
      <c r="F57" s="431"/>
      <c r="G57" s="500"/>
      <c r="H57" s="431"/>
      <c r="I57" s="435">
        <f t="shared" si="32"/>
        <v>0</v>
      </c>
      <c r="J57" s="431"/>
      <c r="K57" s="435">
        <f t="shared" si="0"/>
        <v>0</v>
      </c>
      <c r="L57" s="431">
        <f t="shared" si="1"/>
        <v>0</v>
      </c>
      <c r="M57" s="436">
        <f t="shared" si="2"/>
        <v>0</v>
      </c>
      <c r="N57" s="432"/>
      <c r="O57" s="431"/>
      <c r="P57" s="437">
        <f t="shared" si="3"/>
        <v>0</v>
      </c>
      <c r="Q57" s="436">
        <f t="shared" si="3"/>
        <v>0</v>
      </c>
    </row>
    <row r="58" spans="1:17" hidden="1">
      <c r="A58" s="433">
        <v>33</v>
      </c>
      <c r="B58" s="434" t="s">
        <v>498</v>
      </c>
      <c r="C58" s="431"/>
      <c r="D58" s="431"/>
      <c r="E58" s="572"/>
      <c r="F58" s="431"/>
      <c r="G58" s="500"/>
      <c r="H58" s="431"/>
      <c r="I58" s="435">
        <f t="shared" si="32"/>
        <v>0</v>
      </c>
      <c r="J58" s="431"/>
      <c r="K58" s="435">
        <f t="shared" si="0"/>
        <v>0</v>
      </c>
      <c r="L58" s="431">
        <f t="shared" si="1"/>
        <v>0</v>
      </c>
      <c r="M58" s="436">
        <f t="shared" si="2"/>
        <v>0</v>
      </c>
      <c r="N58" s="432"/>
      <c r="O58" s="431"/>
      <c r="P58" s="437">
        <f t="shared" si="3"/>
        <v>0</v>
      </c>
      <c r="Q58" s="436">
        <f t="shared" si="3"/>
        <v>0</v>
      </c>
    </row>
    <row r="59" spans="1:17" hidden="1">
      <c r="A59" s="433">
        <v>34</v>
      </c>
      <c r="B59" s="434" t="s">
        <v>499</v>
      </c>
      <c r="C59" s="431"/>
      <c r="D59" s="431"/>
      <c r="E59" s="572"/>
      <c r="F59" s="431"/>
      <c r="G59" s="500"/>
      <c r="H59" s="431"/>
      <c r="I59" s="435">
        <f t="shared" si="32"/>
        <v>0</v>
      </c>
      <c r="J59" s="431"/>
      <c r="K59" s="435">
        <f t="shared" si="0"/>
        <v>0</v>
      </c>
      <c r="L59" s="431">
        <f t="shared" si="1"/>
        <v>0</v>
      </c>
      <c r="M59" s="436">
        <f t="shared" si="2"/>
        <v>0</v>
      </c>
      <c r="N59" s="432"/>
      <c r="O59" s="431"/>
      <c r="P59" s="437">
        <f t="shared" si="3"/>
        <v>0</v>
      </c>
      <c r="Q59" s="436">
        <f t="shared" si="3"/>
        <v>0</v>
      </c>
    </row>
    <row r="60" spans="1:17">
      <c r="A60" s="438"/>
      <c r="B60" s="438"/>
      <c r="C60" s="438"/>
      <c r="D60" s="438"/>
      <c r="E60" s="439" t="s">
        <v>394</v>
      </c>
      <c r="F60" s="440"/>
      <c r="G60" s="441"/>
      <c r="H60" s="442"/>
      <c r="I60" s="443">
        <f>SUM(I22:I59)</f>
        <v>6172.56</v>
      </c>
      <c r="J60" s="442"/>
      <c r="K60" s="443">
        <f>SUM(K22:K59)</f>
        <v>0</v>
      </c>
      <c r="L60" s="442"/>
      <c r="M60" s="579">
        <f>SUM(M22:M59)</f>
        <v>6172.56</v>
      </c>
      <c r="N60" s="442"/>
      <c r="O60" s="443">
        <f>SUM(O22:O59)</f>
        <v>0</v>
      </c>
      <c r="P60" s="442"/>
      <c r="Q60" s="443">
        <f>SUM(Q22:Q59)</f>
        <v>0</v>
      </c>
    </row>
    <row r="61" spans="1:17" ht="15.6">
      <c r="A61" s="444"/>
      <c r="B61" s="445"/>
      <c r="C61" s="446"/>
      <c r="D61" s="447"/>
      <c r="E61" s="448"/>
      <c r="F61" s="449"/>
      <c r="G61" s="450"/>
      <c r="H61" s="451"/>
      <c r="I61" s="452"/>
      <c r="J61" s="453"/>
      <c r="K61" s="452"/>
      <c r="L61" s="454"/>
      <c r="M61" s="452"/>
      <c r="N61" s="455"/>
      <c r="O61" s="452"/>
      <c r="P61" s="455"/>
      <c r="Q61" s="452"/>
    </row>
    <row r="62" spans="1:17" ht="15.6">
      <c r="A62" s="456"/>
      <c r="B62" s="456"/>
      <c r="C62" s="457" t="s">
        <v>395</v>
      </c>
      <c r="D62" s="458"/>
      <c r="E62" s="458"/>
      <c r="F62" s="458"/>
      <c r="G62" s="458"/>
      <c r="H62" s="458"/>
      <c r="I62" s="458"/>
      <c r="J62" s="459"/>
      <c r="K62" s="458"/>
      <c r="L62" s="397"/>
      <c r="M62" s="397"/>
      <c r="N62" s="460"/>
      <c r="O62" s="397"/>
      <c r="P62" s="461"/>
      <c r="Q62" s="462" t="s">
        <v>31</v>
      </c>
    </row>
    <row r="63" spans="1:17" ht="15.6">
      <c r="A63" s="463"/>
      <c r="B63" s="463"/>
      <c r="C63" s="464" t="s">
        <v>372</v>
      </c>
      <c r="D63" s="465"/>
      <c r="E63" s="466"/>
      <c r="F63" s="467"/>
      <c r="G63" s="374"/>
      <c r="H63" s="468"/>
      <c r="I63" s="469"/>
      <c r="J63" s="374"/>
      <c r="K63" s="470" t="s">
        <v>56</v>
      </c>
      <c r="L63" s="471"/>
      <c r="M63" s="472"/>
      <c r="N63" s="473"/>
      <c r="O63" s="474"/>
      <c r="P63" s="475"/>
      <c r="Q63" s="476"/>
    </row>
    <row r="64" spans="1:17" ht="15.6">
      <c r="A64" s="477"/>
      <c r="B64" s="477"/>
      <c r="C64" s="374"/>
      <c r="D64" s="478" t="s">
        <v>106</v>
      </c>
      <c r="E64" s="374"/>
      <c r="F64" s="374"/>
      <c r="G64" s="479"/>
      <c r="H64" s="480"/>
      <c r="I64" s="481" t="s">
        <v>58</v>
      </c>
      <c r="J64" s="458"/>
      <c r="K64" s="478" t="s">
        <v>59</v>
      </c>
      <c r="L64" s="477"/>
      <c r="M64" s="479"/>
      <c r="N64" s="482"/>
      <c r="O64" s="479"/>
      <c r="P64" s="461"/>
      <c r="Q64" s="462"/>
    </row>
    <row r="65" spans="1:17" ht="15.6">
      <c r="A65" s="400"/>
      <c r="B65" s="400"/>
      <c r="C65" s="459" t="s">
        <v>396</v>
      </c>
      <c r="D65" s="477"/>
      <c r="E65" s="458"/>
      <c r="F65" s="458"/>
      <c r="G65" s="462"/>
      <c r="H65" s="458"/>
      <c r="I65" s="458"/>
      <c r="J65" s="458"/>
      <c r="K65" s="458"/>
      <c r="L65" s="458"/>
      <c r="M65" s="397"/>
      <c r="N65" s="460"/>
      <c r="O65" s="397"/>
      <c r="P65" s="483"/>
      <c r="Q65" s="462"/>
    </row>
    <row r="66" spans="1:17" ht="15.6">
      <c r="A66" s="400"/>
      <c r="B66" s="400"/>
      <c r="C66" s="484" t="s">
        <v>397</v>
      </c>
      <c r="D66" s="485"/>
      <c r="E66" s="486"/>
      <c r="F66" s="485"/>
      <c r="G66" s="487"/>
      <c r="H66" s="485"/>
      <c r="I66" s="487"/>
      <c r="J66" s="485"/>
      <c r="K66" s="485"/>
      <c r="L66" s="397"/>
      <c r="M66" s="397"/>
      <c r="N66" s="460"/>
      <c r="O66" s="397"/>
      <c r="P66" s="461"/>
      <c r="Q66" s="462"/>
    </row>
    <row r="67" spans="1:17" ht="15.6">
      <c r="A67" s="477"/>
      <c r="B67" s="477"/>
      <c r="C67" s="484" t="s">
        <v>64</v>
      </c>
      <c r="D67" s="485"/>
      <c r="E67" s="486"/>
      <c r="F67" s="485"/>
      <c r="G67" s="487"/>
      <c r="H67" s="485"/>
      <c r="I67" s="487"/>
      <c r="J67" s="485"/>
      <c r="K67" s="485"/>
      <c r="L67" s="472"/>
      <c r="M67" s="472"/>
      <c r="N67" s="473"/>
      <c r="O67" s="472"/>
      <c r="P67" s="488"/>
      <c r="Q67" s="476"/>
    </row>
    <row r="68" spans="1:17" ht="15.6">
      <c r="A68" s="477"/>
      <c r="B68" s="477"/>
      <c r="C68" s="484"/>
      <c r="D68" s="485"/>
      <c r="E68" s="486"/>
      <c r="F68" s="489"/>
      <c r="G68" s="487"/>
      <c r="H68" s="485"/>
      <c r="I68" s="487"/>
      <c r="J68" s="485"/>
      <c r="K68" s="485"/>
      <c r="L68" s="477"/>
      <c r="M68" s="490"/>
      <c r="N68" s="482"/>
      <c r="O68" s="490"/>
      <c r="P68" s="461"/>
      <c r="Q68" s="462"/>
    </row>
    <row r="69" spans="1:17" ht="15.6" customHeight="1">
      <c r="A69" s="477"/>
      <c r="B69" s="477"/>
      <c r="C69" s="650"/>
      <c r="D69" s="1117" t="s">
        <v>675</v>
      </c>
      <c r="E69" s="1117"/>
      <c r="F69" s="1117"/>
      <c r="G69" s="1118"/>
      <c r="H69" s="1118"/>
      <c r="I69" s="491"/>
      <c r="J69" s="1114" t="s">
        <v>674</v>
      </c>
      <c r="K69" s="1114"/>
      <c r="L69" s="397"/>
      <c r="M69" s="472"/>
      <c r="N69" s="473"/>
      <c r="O69" s="472"/>
      <c r="P69" s="488"/>
      <c r="Q69" s="476"/>
    </row>
    <row r="70" spans="1:17" ht="15.6">
      <c r="A70" s="477"/>
      <c r="B70" s="477"/>
      <c r="C70" s="650"/>
      <c r="D70" s="1111" t="s">
        <v>106</v>
      </c>
      <c r="E70" s="1111"/>
      <c r="F70" s="492"/>
      <c r="G70" s="493" t="s">
        <v>398</v>
      </c>
      <c r="H70" s="493"/>
      <c r="I70" s="494"/>
      <c r="J70" s="650" t="s">
        <v>399</v>
      </c>
      <c r="K70" s="650"/>
      <c r="L70" s="472"/>
      <c r="M70" s="397"/>
      <c r="N70" s="460"/>
      <c r="O70" s="397"/>
      <c r="P70" s="461"/>
      <c r="Q70" s="462"/>
    </row>
    <row r="71" spans="1:17" ht="15.75" customHeight="1">
      <c r="A71" s="400"/>
      <c r="B71" s="400"/>
      <c r="C71" s="650"/>
      <c r="D71" s="485"/>
      <c r="E71" s="650"/>
      <c r="F71" s="492"/>
      <c r="G71" s="493"/>
      <c r="H71" s="493"/>
      <c r="I71" s="494"/>
      <c r="J71" s="650"/>
      <c r="K71" s="650"/>
      <c r="L71" s="397"/>
      <c r="M71" s="397"/>
      <c r="N71" s="460"/>
      <c r="O71" s="397"/>
      <c r="P71" s="461"/>
      <c r="Q71" s="462"/>
    </row>
    <row r="72" spans="1:17" ht="15.6">
      <c r="A72" s="477"/>
      <c r="B72" s="477"/>
      <c r="C72" s="650"/>
      <c r="D72" s="495" t="s">
        <v>500</v>
      </c>
      <c r="E72" s="651"/>
      <c r="F72" s="496"/>
      <c r="G72" s="1118"/>
      <c r="H72" s="1118"/>
      <c r="I72" s="491"/>
      <c r="J72" s="1114" t="s">
        <v>400</v>
      </c>
      <c r="K72" s="1114"/>
      <c r="L72" s="472"/>
      <c r="M72" s="472"/>
      <c r="N72" s="473"/>
      <c r="O72" s="472"/>
      <c r="P72" s="488"/>
      <c r="Q72" s="476"/>
    </row>
    <row r="73" spans="1:17" ht="22.8">
      <c r="A73" s="355"/>
      <c r="B73" s="355"/>
      <c r="C73" s="650"/>
      <c r="D73" s="1111" t="s">
        <v>106</v>
      </c>
      <c r="E73" s="1111"/>
      <c r="F73" s="492"/>
      <c r="G73" s="493" t="s">
        <v>398</v>
      </c>
      <c r="H73" s="493"/>
      <c r="I73" s="494"/>
      <c r="J73" s="1112" t="s">
        <v>59</v>
      </c>
      <c r="K73" s="1112"/>
      <c r="L73" s="357"/>
      <c r="M73" s="358"/>
      <c r="N73" s="399"/>
      <c r="O73" s="358"/>
      <c r="P73" s="357"/>
      <c r="Q73" s="357"/>
    </row>
    <row r="74" spans="1:17" ht="15.6">
      <c r="C74" s="650"/>
      <c r="D74" s="485"/>
      <c r="E74" s="650"/>
      <c r="F74" s="492"/>
      <c r="G74" s="493"/>
      <c r="H74" s="493"/>
      <c r="I74" s="494"/>
      <c r="J74" s="650"/>
      <c r="K74" s="650"/>
    </row>
    <row r="75" spans="1:17" ht="15.6" customHeight="1">
      <c r="C75" s="650"/>
      <c r="D75" s="1115" t="s">
        <v>501</v>
      </c>
      <c r="E75" s="1115"/>
      <c r="F75" s="1115"/>
      <c r="G75" s="1113"/>
      <c r="H75" s="1113"/>
      <c r="I75" s="491"/>
      <c r="J75" s="1114" t="s">
        <v>401</v>
      </c>
      <c r="K75" s="1114"/>
    </row>
    <row r="76" spans="1:17" ht="15.6">
      <c r="C76" s="650"/>
      <c r="D76" s="1111" t="s">
        <v>106</v>
      </c>
      <c r="E76" s="1111"/>
      <c r="F76" s="498"/>
      <c r="G76" s="493" t="s">
        <v>398</v>
      </c>
      <c r="H76" s="493"/>
      <c r="I76" s="487"/>
      <c r="J76" s="1112" t="s">
        <v>59</v>
      </c>
      <c r="K76" s="1112"/>
    </row>
  </sheetData>
  <mergeCells count="36">
    <mergeCell ref="P3:Q3"/>
    <mergeCell ref="D4:E4"/>
    <mergeCell ref="O4:Q4"/>
    <mergeCell ref="B5:C5"/>
    <mergeCell ref="D5:E5"/>
    <mergeCell ref="P5:Q5"/>
    <mergeCell ref="A16:A20"/>
    <mergeCell ref="B16:B20"/>
    <mergeCell ref="C16:C20"/>
    <mergeCell ref="D16:D20"/>
    <mergeCell ref="E16:E20"/>
    <mergeCell ref="G8:K8"/>
    <mergeCell ref="H9:K9"/>
    <mergeCell ref="E11:F11"/>
    <mergeCell ref="H12:I12"/>
    <mergeCell ref="J12:K12"/>
    <mergeCell ref="G72:H72"/>
    <mergeCell ref="J72:K72"/>
    <mergeCell ref="F16:F20"/>
    <mergeCell ref="G16:G20"/>
    <mergeCell ref="H16:I19"/>
    <mergeCell ref="J16:K19"/>
    <mergeCell ref="P16:Q19"/>
    <mergeCell ref="D69:F69"/>
    <mergeCell ref="G69:H69"/>
    <mergeCell ref="J69:K69"/>
    <mergeCell ref="D70:E70"/>
    <mergeCell ref="L16:M16"/>
    <mergeCell ref="N16:O19"/>
    <mergeCell ref="D73:E73"/>
    <mergeCell ref="J73:K73"/>
    <mergeCell ref="G75:H75"/>
    <mergeCell ref="J75:K75"/>
    <mergeCell ref="D76:E76"/>
    <mergeCell ref="J76:K76"/>
    <mergeCell ref="D75:F75"/>
  </mergeCells>
  <pageMargins left="0" right="0" top="0" bottom="0" header="0.31496062992125984" footer="0.31496062992125984"/>
  <pageSetup paperSize="9" scale="68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AA185"/>
  <sheetViews>
    <sheetView topLeftCell="A8" zoomScaleNormal="100" workbookViewId="0">
      <selection activeCell="D72" sqref="D72"/>
    </sheetView>
  </sheetViews>
  <sheetFormatPr defaultRowHeight="13.2"/>
  <cols>
    <col min="1" max="1" width="9.5546875" style="506" customWidth="1"/>
    <col min="2" max="2" width="22.88671875" style="570" customWidth="1"/>
    <col min="3" max="3" width="50.33203125" style="506" customWidth="1"/>
    <col min="4" max="4" width="11.6640625" style="506" customWidth="1"/>
    <col min="5" max="6" width="11.6640625" style="570" customWidth="1"/>
    <col min="7" max="7" width="14.6640625" style="570" customWidth="1"/>
    <col min="8" max="8" width="13.6640625" style="570" hidden="1" customWidth="1"/>
    <col min="9" max="10" width="15.88671875" style="570" customWidth="1"/>
    <col min="11" max="13" width="9.109375" style="506" hidden="1" customWidth="1"/>
    <col min="14" max="14" width="10.109375" style="506" bestFit="1" customWidth="1"/>
    <col min="15" max="15" width="9.33203125" style="506" bestFit="1" customWidth="1"/>
    <col min="16" max="256" width="9.109375" style="506"/>
    <col min="257" max="257" width="9.88671875" style="506" customWidth="1"/>
    <col min="258" max="258" width="44.6640625" style="506" customWidth="1"/>
    <col min="259" max="259" width="7.109375" style="506" customWidth="1"/>
    <col min="260" max="266" width="13.6640625" style="506" customWidth="1"/>
    <col min="267" max="269" width="9.109375" style="506" customWidth="1"/>
    <col min="270" max="512" width="9.109375" style="506"/>
    <col min="513" max="513" width="9.88671875" style="506" customWidth="1"/>
    <col min="514" max="514" width="44.6640625" style="506" customWidth="1"/>
    <col min="515" max="515" width="7.109375" style="506" customWidth="1"/>
    <col min="516" max="522" width="13.6640625" style="506" customWidth="1"/>
    <col min="523" max="525" width="9.109375" style="506" customWidth="1"/>
    <col min="526" max="768" width="9.109375" style="506"/>
    <col min="769" max="769" width="9.88671875" style="506" customWidth="1"/>
    <col min="770" max="770" width="44.6640625" style="506" customWidth="1"/>
    <col min="771" max="771" width="7.109375" style="506" customWidth="1"/>
    <col min="772" max="778" width="13.6640625" style="506" customWidth="1"/>
    <col min="779" max="781" width="9.109375" style="506" customWidth="1"/>
    <col min="782" max="1024" width="9.109375" style="506"/>
    <col min="1025" max="1025" width="9.88671875" style="506" customWidth="1"/>
    <col min="1026" max="1026" width="44.6640625" style="506" customWidth="1"/>
    <col min="1027" max="1027" width="7.109375" style="506" customWidth="1"/>
    <col min="1028" max="1034" width="13.6640625" style="506" customWidth="1"/>
    <col min="1035" max="1037" width="9.109375" style="506" customWidth="1"/>
    <col min="1038" max="1280" width="9.109375" style="506"/>
    <col min="1281" max="1281" width="9.88671875" style="506" customWidth="1"/>
    <col min="1282" max="1282" width="44.6640625" style="506" customWidth="1"/>
    <col min="1283" max="1283" width="7.109375" style="506" customWidth="1"/>
    <col min="1284" max="1290" width="13.6640625" style="506" customWidth="1"/>
    <col min="1291" max="1293" width="9.109375" style="506" customWidth="1"/>
    <col min="1294" max="1536" width="9.109375" style="506"/>
    <col min="1537" max="1537" width="9.88671875" style="506" customWidth="1"/>
    <col min="1538" max="1538" width="44.6640625" style="506" customWidth="1"/>
    <col min="1539" max="1539" width="7.109375" style="506" customWidth="1"/>
    <col min="1540" max="1546" width="13.6640625" style="506" customWidth="1"/>
    <col min="1547" max="1549" width="9.109375" style="506" customWidth="1"/>
    <col min="1550" max="1792" width="9.109375" style="506"/>
    <col min="1793" max="1793" width="9.88671875" style="506" customWidth="1"/>
    <col min="1794" max="1794" width="44.6640625" style="506" customWidth="1"/>
    <col min="1795" max="1795" width="7.109375" style="506" customWidth="1"/>
    <col min="1796" max="1802" width="13.6640625" style="506" customWidth="1"/>
    <col min="1803" max="1805" width="9.109375" style="506" customWidth="1"/>
    <col min="1806" max="2048" width="9.109375" style="506"/>
    <col min="2049" max="2049" width="9.88671875" style="506" customWidth="1"/>
    <col min="2050" max="2050" width="44.6640625" style="506" customWidth="1"/>
    <col min="2051" max="2051" width="7.109375" style="506" customWidth="1"/>
    <col min="2052" max="2058" width="13.6640625" style="506" customWidth="1"/>
    <col min="2059" max="2061" width="9.109375" style="506" customWidth="1"/>
    <col min="2062" max="2304" width="9.109375" style="506"/>
    <col min="2305" max="2305" width="9.88671875" style="506" customWidth="1"/>
    <col min="2306" max="2306" width="44.6640625" style="506" customWidth="1"/>
    <col min="2307" max="2307" width="7.109375" style="506" customWidth="1"/>
    <col min="2308" max="2314" width="13.6640625" style="506" customWidth="1"/>
    <col min="2315" max="2317" width="9.109375" style="506" customWidth="1"/>
    <col min="2318" max="2560" width="9.109375" style="506"/>
    <col min="2561" max="2561" width="9.88671875" style="506" customWidth="1"/>
    <col min="2562" max="2562" width="44.6640625" style="506" customWidth="1"/>
    <col min="2563" max="2563" width="7.109375" style="506" customWidth="1"/>
    <col min="2564" max="2570" width="13.6640625" style="506" customWidth="1"/>
    <col min="2571" max="2573" width="9.109375" style="506" customWidth="1"/>
    <col min="2574" max="2816" width="9.109375" style="506"/>
    <col min="2817" max="2817" width="9.88671875" style="506" customWidth="1"/>
    <col min="2818" max="2818" width="44.6640625" style="506" customWidth="1"/>
    <col min="2819" max="2819" width="7.109375" style="506" customWidth="1"/>
    <col min="2820" max="2826" width="13.6640625" style="506" customWidth="1"/>
    <col min="2827" max="2829" width="9.109375" style="506" customWidth="1"/>
    <col min="2830" max="3072" width="9.109375" style="506"/>
    <col min="3073" max="3073" width="9.88671875" style="506" customWidth="1"/>
    <col min="3074" max="3074" width="44.6640625" style="506" customWidth="1"/>
    <col min="3075" max="3075" width="7.109375" style="506" customWidth="1"/>
    <col min="3076" max="3082" width="13.6640625" style="506" customWidth="1"/>
    <col min="3083" max="3085" width="9.109375" style="506" customWidth="1"/>
    <col min="3086" max="3328" width="9.109375" style="506"/>
    <col min="3329" max="3329" width="9.88671875" style="506" customWidth="1"/>
    <col min="3330" max="3330" width="44.6640625" style="506" customWidth="1"/>
    <col min="3331" max="3331" width="7.109375" style="506" customWidth="1"/>
    <col min="3332" max="3338" width="13.6640625" style="506" customWidth="1"/>
    <col min="3339" max="3341" width="9.109375" style="506" customWidth="1"/>
    <col min="3342" max="3584" width="9.109375" style="506"/>
    <col min="3585" max="3585" width="9.88671875" style="506" customWidth="1"/>
    <col min="3586" max="3586" width="44.6640625" style="506" customWidth="1"/>
    <col min="3587" max="3587" width="7.109375" style="506" customWidth="1"/>
    <col min="3588" max="3594" width="13.6640625" style="506" customWidth="1"/>
    <col min="3595" max="3597" width="9.109375" style="506" customWidth="1"/>
    <col min="3598" max="3840" width="9.109375" style="506"/>
    <col min="3841" max="3841" width="9.88671875" style="506" customWidth="1"/>
    <col min="3842" max="3842" width="44.6640625" style="506" customWidth="1"/>
    <col min="3843" max="3843" width="7.109375" style="506" customWidth="1"/>
    <col min="3844" max="3850" width="13.6640625" style="506" customWidth="1"/>
    <col min="3851" max="3853" width="9.109375" style="506" customWidth="1"/>
    <col min="3854" max="4096" width="9.109375" style="506"/>
    <col min="4097" max="4097" width="9.88671875" style="506" customWidth="1"/>
    <col min="4098" max="4098" width="44.6640625" style="506" customWidth="1"/>
    <col min="4099" max="4099" width="7.109375" style="506" customWidth="1"/>
    <col min="4100" max="4106" width="13.6640625" style="506" customWidth="1"/>
    <col min="4107" max="4109" width="9.109375" style="506" customWidth="1"/>
    <col min="4110" max="4352" width="9.109375" style="506"/>
    <col min="4353" max="4353" width="9.88671875" style="506" customWidth="1"/>
    <col min="4354" max="4354" width="44.6640625" style="506" customWidth="1"/>
    <col min="4355" max="4355" width="7.109375" style="506" customWidth="1"/>
    <col min="4356" max="4362" width="13.6640625" style="506" customWidth="1"/>
    <col min="4363" max="4365" width="9.109375" style="506" customWidth="1"/>
    <col min="4366" max="4608" width="9.109375" style="506"/>
    <col min="4609" max="4609" width="9.88671875" style="506" customWidth="1"/>
    <col min="4610" max="4610" width="44.6640625" style="506" customWidth="1"/>
    <col min="4611" max="4611" width="7.109375" style="506" customWidth="1"/>
    <col min="4612" max="4618" width="13.6640625" style="506" customWidth="1"/>
    <col min="4619" max="4621" width="9.109375" style="506" customWidth="1"/>
    <col min="4622" max="4864" width="9.109375" style="506"/>
    <col min="4865" max="4865" width="9.88671875" style="506" customWidth="1"/>
    <col min="4866" max="4866" width="44.6640625" style="506" customWidth="1"/>
    <col min="4867" max="4867" width="7.109375" style="506" customWidth="1"/>
    <col min="4868" max="4874" width="13.6640625" style="506" customWidth="1"/>
    <col min="4875" max="4877" width="9.109375" style="506" customWidth="1"/>
    <col min="4878" max="5120" width="9.109375" style="506"/>
    <col min="5121" max="5121" width="9.88671875" style="506" customWidth="1"/>
    <col min="5122" max="5122" width="44.6640625" style="506" customWidth="1"/>
    <col min="5123" max="5123" width="7.109375" style="506" customWidth="1"/>
    <col min="5124" max="5130" width="13.6640625" style="506" customWidth="1"/>
    <col min="5131" max="5133" width="9.109375" style="506" customWidth="1"/>
    <col min="5134" max="5376" width="9.109375" style="506"/>
    <col min="5377" max="5377" width="9.88671875" style="506" customWidth="1"/>
    <col min="5378" max="5378" width="44.6640625" style="506" customWidth="1"/>
    <col min="5379" max="5379" width="7.109375" style="506" customWidth="1"/>
    <col min="5380" max="5386" width="13.6640625" style="506" customWidth="1"/>
    <col min="5387" max="5389" width="9.109375" style="506" customWidth="1"/>
    <col min="5390" max="5632" width="9.109375" style="506"/>
    <col min="5633" max="5633" width="9.88671875" style="506" customWidth="1"/>
    <col min="5634" max="5634" width="44.6640625" style="506" customWidth="1"/>
    <col min="5635" max="5635" width="7.109375" style="506" customWidth="1"/>
    <col min="5636" max="5642" width="13.6640625" style="506" customWidth="1"/>
    <col min="5643" max="5645" width="9.109375" style="506" customWidth="1"/>
    <col min="5646" max="5888" width="9.109375" style="506"/>
    <col min="5889" max="5889" width="9.88671875" style="506" customWidth="1"/>
    <col min="5890" max="5890" width="44.6640625" style="506" customWidth="1"/>
    <col min="5891" max="5891" width="7.109375" style="506" customWidth="1"/>
    <col min="5892" max="5898" width="13.6640625" style="506" customWidth="1"/>
    <col min="5899" max="5901" width="9.109375" style="506" customWidth="1"/>
    <col min="5902" max="6144" width="9.109375" style="506"/>
    <col min="6145" max="6145" width="9.88671875" style="506" customWidth="1"/>
    <col min="6146" max="6146" width="44.6640625" style="506" customWidth="1"/>
    <col min="6147" max="6147" width="7.109375" style="506" customWidth="1"/>
    <col min="6148" max="6154" width="13.6640625" style="506" customWidth="1"/>
    <col min="6155" max="6157" width="9.109375" style="506" customWidth="1"/>
    <col min="6158" max="6400" width="9.109375" style="506"/>
    <col min="6401" max="6401" width="9.88671875" style="506" customWidth="1"/>
    <col min="6402" max="6402" width="44.6640625" style="506" customWidth="1"/>
    <col min="6403" max="6403" width="7.109375" style="506" customWidth="1"/>
    <col min="6404" max="6410" width="13.6640625" style="506" customWidth="1"/>
    <col min="6411" max="6413" width="9.109375" style="506" customWidth="1"/>
    <col min="6414" max="6656" width="9.109375" style="506"/>
    <col min="6657" max="6657" width="9.88671875" style="506" customWidth="1"/>
    <col min="6658" max="6658" width="44.6640625" style="506" customWidth="1"/>
    <col min="6659" max="6659" width="7.109375" style="506" customWidth="1"/>
    <col min="6660" max="6666" width="13.6640625" style="506" customWidth="1"/>
    <col min="6667" max="6669" width="9.109375" style="506" customWidth="1"/>
    <col min="6670" max="6912" width="9.109375" style="506"/>
    <col min="6913" max="6913" width="9.88671875" style="506" customWidth="1"/>
    <col min="6914" max="6914" width="44.6640625" style="506" customWidth="1"/>
    <col min="6915" max="6915" width="7.109375" style="506" customWidth="1"/>
    <col min="6916" max="6922" width="13.6640625" style="506" customWidth="1"/>
    <col min="6923" max="6925" width="9.109375" style="506" customWidth="1"/>
    <col min="6926" max="7168" width="9.109375" style="506"/>
    <col min="7169" max="7169" width="9.88671875" style="506" customWidth="1"/>
    <col min="7170" max="7170" width="44.6640625" style="506" customWidth="1"/>
    <col min="7171" max="7171" width="7.109375" style="506" customWidth="1"/>
    <col min="7172" max="7178" width="13.6640625" style="506" customWidth="1"/>
    <col min="7179" max="7181" width="9.109375" style="506" customWidth="1"/>
    <col min="7182" max="7424" width="9.109375" style="506"/>
    <col min="7425" max="7425" width="9.88671875" style="506" customWidth="1"/>
    <col min="7426" max="7426" width="44.6640625" style="506" customWidth="1"/>
    <col min="7427" max="7427" width="7.109375" style="506" customWidth="1"/>
    <col min="7428" max="7434" width="13.6640625" style="506" customWidth="1"/>
    <col min="7435" max="7437" width="9.109375" style="506" customWidth="1"/>
    <col min="7438" max="7680" width="9.109375" style="506"/>
    <col min="7681" max="7681" width="9.88671875" style="506" customWidth="1"/>
    <col min="7682" max="7682" width="44.6640625" style="506" customWidth="1"/>
    <col min="7683" max="7683" width="7.109375" style="506" customWidth="1"/>
    <col min="7684" max="7690" width="13.6640625" style="506" customWidth="1"/>
    <col min="7691" max="7693" width="9.109375" style="506" customWidth="1"/>
    <col min="7694" max="7936" width="9.109375" style="506"/>
    <col min="7937" max="7937" width="9.88671875" style="506" customWidth="1"/>
    <col min="7938" max="7938" width="44.6640625" style="506" customWidth="1"/>
    <col min="7939" max="7939" width="7.109375" style="506" customWidth="1"/>
    <col min="7940" max="7946" width="13.6640625" style="506" customWidth="1"/>
    <col min="7947" max="7949" width="9.109375" style="506" customWidth="1"/>
    <col min="7950" max="8192" width="9.109375" style="506"/>
    <col min="8193" max="8193" width="9.88671875" style="506" customWidth="1"/>
    <col min="8194" max="8194" width="44.6640625" style="506" customWidth="1"/>
    <col min="8195" max="8195" width="7.109375" style="506" customWidth="1"/>
    <col min="8196" max="8202" width="13.6640625" style="506" customWidth="1"/>
    <col min="8203" max="8205" width="9.109375" style="506" customWidth="1"/>
    <col min="8206" max="8448" width="9.109375" style="506"/>
    <col min="8449" max="8449" width="9.88671875" style="506" customWidth="1"/>
    <col min="8450" max="8450" width="44.6640625" style="506" customWidth="1"/>
    <col min="8451" max="8451" width="7.109375" style="506" customWidth="1"/>
    <col min="8452" max="8458" width="13.6640625" style="506" customWidth="1"/>
    <col min="8459" max="8461" width="9.109375" style="506" customWidth="1"/>
    <col min="8462" max="8704" width="9.109375" style="506"/>
    <col min="8705" max="8705" width="9.88671875" style="506" customWidth="1"/>
    <col min="8706" max="8706" width="44.6640625" style="506" customWidth="1"/>
    <col min="8707" max="8707" width="7.109375" style="506" customWidth="1"/>
    <col min="8708" max="8714" width="13.6640625" style="506" customWidth="1"/>
    <col min="8715" max="8717" width="9.109375" style="506" customWidth="1"/>
    <col min="8718" max="8960" width="9.109375" style="506"/>
    <col min="8961" max="8961" width="9.88671875" style="506" customWidth="1"/>
    <col min="8962" max="8962" width="44.6640625" style="506" customWidth="1"/>
    <col min="8963" max="8963" width="7.109375" style="506" customWidth="1"/>
    <col min="8964" max="8970" width="13.6640625" style="506" customWidth="1"/>
    <col min="8971" max="8973" width="9.109375" style="506" customWidth="1"/>
    <col min="8974" max="9216" width="9.109375" style="506"/>
    <col min="9217" max="9217" width="9.88671875" style="506" customWidth="1"/>
    <col min="9218" max="9218" width="44.6640625" style="506" customWidth="1"/>
    <col min="9219" max="9219" width="7.109375" style="506" customWidth="1"/>
    <col min="9220" max="9226" width="13.6640625" style="506" customWidth="1"/>
    <col min="9227" max="9229" width="9.109375" style="506" customWidth="1"/>
    <col min="9230" max="9472" width="9.109375" style="506"/>
    <col min="9473" max="9473" width="9.88671875" style="506" customWidth="1"/>
    <col min="9474" max="9474" width="44.6640625" style="506" customWidth="1"/>
    <col min="9475" max="9475" width="7.109375" style="506" customWidth="1"/>
    <col min="9476" max="9482" width="13.6640625" style="506" customWidth="1"/>
    <col min="9483" max="9485" width="9.109375" style="506" customWidth="1"/>
    <col min="9486" max="9728" width="9.109375" style="506"/>
    <col min="9729" max="9729" width="9.88671875" style="506" customWidth="1"/>
    <col min="9730" max="9730" width="44.6640625" style="506" customWidth="1"/>
    <col min="9731" max="9731" width="7.109375" style="506" customWidth="1"/>
    <col min="9732" max="9738" width="13.6640625" style="506" customWidth="1"/>
    <col min="9739" max="9741" width="9.109375" style="506" customWidth="1"/>
    <col min="9742" max="9984" width="9.109375" style="506"/>
    <col min="9985" max="9985" width="9.88671875" style="506" customWidth="1"/>
    <col min="9986" max="9986" width="44.6640625" style="506" customWidth="1"/>
    <col min="9987" max="9987" width="7.109375" style="506" customWidth="1"/>
    <col min="9988" max="9994" width="13.6640625" style="506" customWidth="1"/>
    <col min="9995" max="9997" width="9.109375" style="506" customWidth="1"/>
    <col min="9998" max="10240" width="9.109375" style="506"/>
    <col min="10241" max="10241" width="9.88671875" style="506" customWidth="1"/>
    <col min="10242" max="10242" width="44.6640625" style="506" customWidth="1"/>
    <col min="10243" max="10243" width="7.109375" style="506" customWidth="1"/>
    <col min="10244" max="10250" width="13.6640625" style="506" customWidth="1"/>
    <col min="10251" max="10253" width="9.109375" style="506" customWidth="1"/>
    <col min="10254" max="10496" width="9.109375" style="506"/>
    <col min="10497" max="10497" width="9.88671875" style="506" customWidth="1"/>
    <col min="10498" max="10498" width="44.6640625" style="506" customWidth="1"/>
    <col min="10499" max="10499" width="7.109375" style="506" customWidth="1"/>
    <col min="10500" max="10506" width="13.6640625" style="506" customWidth="1"/>
    <col min="10507" max="10509" width="9.109375" style="506" customWidth="1"/>
    <col min="10510" max="10752" width="9.109375" style="506"/>
    <col min="10753" max="10753" width="9.88671875" style="506" customWidth="1"/>
    <col min="10754" max="10754" width="44.6640625" style="506" customWidth="1"/>
    <col min="10755" max="10755" width="7.109375" style="506" customWidth="1"/>
    <col min="10756" max="10762" width="13.6640625" style="506" customWidth="1"/>
    <col min="10763" max="10765" width="9.109375" style="506" customWidth="1"/>
    <col min="10766" max="11008" width="9.109375" style="506"/>
    <col min="11009" max="11009" width="9.88671875" style="506" customWidth="1"/>
    <col min="11010" max="11010" width="44.6640625" style="506" customWidth="1"/>
    <col min="11011" max="11011" width="7.109375" style="506" customWidth="1"/>
    <col min="11012" max="11018" width="13.6640625" style="506" customWidth="1"/>
    <col min="11019" max="11021" width="9.109375" style="506" customWidth="1"/>
    <col min="11022" max="11264" width="9.109375" style="506"/>
    <col min="11265" max="11265" width="9.88671875" style="506" customWidth="1"/>
    <col min="11266" max="11266" width="44.6640625" style="506" customWidth="1"/>
    <col min="11267" max="11267" width="7.109375" style="506" customWidth="1"/>
    <col min="11268" max="11274" width="13.6640625" style="506" customWidth="1"/>
    <col min="11275" max="11277" width="9.109375" style="506" customWidth="1"/>
    <col min="11278" max="11520" width="9.109375" style="506"/>
    <col min="11521" max="11521" width="9.88671875" style="506" customWidth="1"/>
    <col min="11522" max="11522" width="44.6640625" style="506" customWidth="1"/>
    <col min="11523" max="11523" width="7.109375" style="506" customWidth="1"/>
    <col min="11524" max="11530" width="13.6640625" style="506" customWidth="1"/>
    <col min="11531" max="11533" width="9.109375" style="506" customWidth="1"/>
    <col min="11534" max="11776" width="9.109375" style="506"/>
    <col min="11777" max="11777" width="9.88671875" style="506" customWidth="1"/>
    <col min="11778" max="11778" width="44.6640625" style="506" customWidth="1"/>
    <col min="11779" max="11779" width="7.109375" style="506" customWidth="1"/>
    <col min="11780" max="11786" width="13.6640625" style="506" customWidth="1"/>
    <col min="11787" max="11789" width="9.109375" style="506" customWidth="1"/>
    <col min="11790" max="12032" width="9.109375" style="506"/>
    <col min="12033" max="12033" width="9.88671875" style="506" customWidth="1"/>
    <col min="12034" max="12034" width="44.6640625" style="506" customWidth="1"/>
    <col min="12035" max="12035" width="7.109375" style="506" customWidth="1"/>
    <col min="12036" max="12042" width="13.6640625" style="506" customWidth="1"/>
    <col min="12043" max="12045" width="9.109375" style="506" customWidth="1"/>
    <col min="12046" max="12288" width="9.109375" style="506"/>
    <col min="12289" max="12289" width="9.88671875" style="506" customWidth="1"/>
    <col min="12290" max="12290" width="44.6640625" style="506" customWidth="1"/>
    <col min="12291" max="12291" width="7.109375" style="506" customWidth="1"/>
    <col min="12292" max="12298" width="13.6640625" style="506" customWidth="1"/>
    <col min="12299" max="12301" width="9.109375" style="506" customWidth="1"/>
    <col min="12302" max="12544" width="9.109375" style="506"/>
    <col min="12545" max="12545" width="9.88671875" style="506" customWidth="1"/>
    <col min="12546" max="12546" width="44.6640625" style="506" customWidth="1"/>
    <col min="12547" max="12547" width="7.109375" style="506" customWidth="1"/>
    <col min="12548" max="12554" width="13.6640625" style="506" customWidth="1"/>
    <col min="12555" max="12557" width="9.109375" style="506" customWidth="1"/>
    <col min="12558" max="12800" width="9.109375" style="506"/>
    <col min="12801" max="12801" width="9.88671875" style="506" customWidth="1"/>
    <col min="12802" max="12802" width="44.6640625" style="506" customWidth="1"/>
    <col min="12803" max="12803" width="7.109375" style="506" customWidth="1"/>
    <col min="12804" max="12810" width="13.6640625" style="506" customWidth="1"/>
    <col min="12811" max="12813" width="9.109375" style="506" customWidth="1"/>
    <col min="12814" max="13056" width="9.109375" style="506"/>
    <col min="13057" max="13057" width="9.88671875" style="506" customWidth="1"/>
    <col min="13058" max="13058" width="44.6640625" style="506" customWidth="1"/>
    <col min="13059" max="13059" width="7.109375" style="506" customWidth="1"/>
    <col min="13060" max="13066" width="13.6640625" style="506" customWidth="1"/>
    <col min="13067" max="13069" width="9.109375" style="506" customWidth="1"/>
    <col min="13070" max="13312" width="9.109375" style="506"/>
    <col min="13313" max="13313" width="9.88671875" style="506" customWidth="1"/>
    <col min="13314" max="13314" width="44.6640625" style="506" customWidth="1"/>
    <col min="13315" max="13315" width="7.109375" style="506" customWidth="1"/>
    <col min="13316" max="13322" width="13.6640625" style="506" customWidth="1"/>
    <col min="13323" max="13325" width="9.109375" style="506" customWidth="1"/>
    <col min="13326" max="13568" width="9.109375" style="506"/>
    <col min="13569" max="13569" width="9.88671875" style="506" customWidth="1"/>
    <col min="13570" max="13570" width="44.6640625" style="506" customWidth="1"/>
    <col min="13571" max="13571" width="7.109375" style="506" customWidth="1"/>
    <col min="13572" max="13578" width="13.6640625" style="506" customWidth="1"/>
    <col min="13579" max="13581" width="9.109375" style="506" customWidth="1"/>
    <col min="13582" max="13824" width="9.109375" style="506"/>
    <col min="13825" max="13825" width="9.88671875" style="506" customWidth="1"/>
    <col min="13826" max="13826" width="44.6640625" style="506" customWidth="1"/>
    <col min="13827" max="13827" width="7.109375" style="506" customWidth="1"/>
    <col min="13828" max="13834" width="13.6640625" style="506" customWidth="1"/>
    <col min="13835" max="13837" width="9.109375" style="506" customWidth="1"/>
    <col min="13838" max="14080" width="9.109375" style="506"/>
    <col min="14081" max="14081" width="9.88671875" style="506" customWidth="1"/>
    <col min="14082" max="14082" width="44.6640625" style="506" customWidth="1"/>
    <col min="14083" max="14083" width="7.109375" style="506" customWidth="1"/>
    <col min="14084" max="14090" width="13.6640625" style="506" customWidth="1"/>
    <col min="14091" max="14093" width="9.109375" style="506" customWidth="1"/>
    <col min="14094" max="14336" width="9.109375" style="506"/>
    <col min="14337" max="14337" width="9.88671875" style="506" customWidth="1"/>
    <col min="14338" max="14338" width="44.6640625" style="506" customWidth="1"/>
    <col min="14339" max="14339" width="7.109375" style="506" customWidth="1"/>
    <col min="14340" max="14346" width="13.6640625" style="506" customWidth="1"/>
    <col min="14347" max="14349" width="9.109375" style="506" customWidth="1"/>
    <col min="14350" max="14592" width="9.109375" style="506"/>
    <col min="14593" max="14593" width="9.88671875" style="506" customWidth="1"/>
    <col min="14594" max="14594" width="44.6640625" style="506" customWidth="1"/>
    <col min="14595" max="14595" width="7.109375" style="506" customWidth="1"/>
    <col min="14596" max="14602" width="13.6640625" style="506" customWidth="1"/>
    <col min="14603" max="14605" width="9.109375" style="506" customWidth="1"/>
    <col min="14606" max="14848" width="9.109375" style="506"/>
    <col min="14849" max="14849" width="9.88671875" style="506" customWidth="1"/>
    <col min="14850" max="14850" width="44.6640625" style="506" customWidth="1"/>
    <col min="14851" max="14851" width="7.109375" style="506" customWidth="1"/>
    <col min="14852" max="14858" width="13.6640625" style="506" customWidth="1"/>
    <col min="14859" max="14861" width="9.109375" style="506" customWidth="1"/>
    <col min="14862" max="15104" width="9.109375" style="506"/>
    <col min="15105" max="15105" width="9.88671875" style="506" customWidth="1"/>
    <col min="15106" max="15106" width="44.6640625" style="506" customWidth="1"/>
    <col min="15107" max="15107" width="7.109375" style="506" customWidth="1"/>
    <col min="15108" max="15114" width="13.6640625" style="506" customWidth="1"/>
    <col min="15115" max="15117" width="9.109375" style="506" customWidth="1"/>
    <col min="15118" max="15360" width="9.109375" style="506"/>
    <col min="15361" max="15361" width="9.88671875" style="506" customWidth="1"/>
    <col min="15362" max="15362" width="44.6640625" style="506" customWidth="1"/>
    <col min="15363" max="15363" width="7.109375" style="506" customWidth="1"/>
    <col min="15364" max="15370" width="13.6640625" style="506" customWidth="1"/>
    <col min="15371" max="15373" width="9.109375" style="506" customWidth="1"/>
    <col min="15374" max="15616" width="9.109375" style="506"/>
    <col min="15617" max="15617" width="9.88671875" style="506" customWidth="1"/>
    <col min="15618" max="15618" width="44.6640625" style="506" customWidth="1"/>
    <col min="15619" max="15619" width="7.109375" style="506" customWidth="1"/>
    <col min="15620" max="15626" width="13.6640625" style="506" customWidth="1"/>
    <col min="15627" max="15629" width="9.109375" style="506" customWidth="1"/>
    <col min="15630" max="15872" width="9.109375" style="506"/>
    <col min="15873" max="15873" width="9.88671875" style="506" customWidth="1"/>
    <col min="15874" max="15874" width="44.6640625" style="506" customWidth="1"/>
    <col min="15875" max="15875" width="7.109375" style="506" customWidth="1"/>
    <col min="15876" max="15882" width="13.6640625" style="506" customWidth="1"/>
    <col min="15883" max="15885" width="9.109375" style="506" customWidth="1"/>
    <col min="15886" max="16128" width="9.109375" style="506"/>
    <col min="16129" max="16129" width="9.88671875" style="506" customWidth="1"/>
    <col min="16130" max="16130" width="44.6640625" style="506" customWidth="1"/>
    <col min="16131" max="16131" width="7.109375" style="506" customWidth="1"/>
    <col min="16132" max="16138" width="13.6640625" style="506" customWidth="1"/>
    <col min="16139" max="16141" width="9.109375" style="506" customWidth="1"/>
    <col min="16142" max="16384" width="9.109375" style="506"/>
  </cols>
  <sheetData>
    <row r="1" spans="1:13">
      <c r="A1" s="504"/>
      <c r="B1" s="505"/>
      <c r="C1" s="504"/>
      <c r="D1" s="504"/>
      <c r="E1" s="505"/>
      <c r="F1" s="505"/>
      <c r="G1" s="505"/>
      <c r="H1" s="505"/>
      <c r="I1" s="505"/>
      <c r="J1" s="505"/>
    </row>
    <row r="2" spans="1:13">
      <c r="A2" s="837" t="s">
        <v>65</v>
      </c>
      <c r="B2" s="837"/>
      <c r="C2" s="837"/>
      <c r="D2" s="837"/>
      <c r="E2" s="837"/>
      <c r="F2" s="837"/>
      <c r="G2" s="837"/>
      <c r="H2" s="837"/>
      <c r="I2" s="837"/>
      <c r="J2" s="837"/>
    </row>
    <row r="3" spans="1:13">
      <c r="A3" s="837" t="s">
        <v>713</v>
      </c>
      <c r="B3" s="837"/>
      <c r="C3" s="837"/>
      <c r="D3" s="837"/>
      <c r="E3" s="837"/>
      <c r="F3" s="837"/>
      <c r="G3" s="837"/>
      <c r="H3" s="837"/>
      <c r="I3" s="837"/>
      <c r="J3" s="837"/>
    </row>
    <row r="4" spans="1:13">
      <c r="A4" s="839"/>
      <c r="B4" s="839"/>
      <c r="C4" s="839"/>
      <c r="D4" s="839"/>
      <c r="E4" s="839"/>
      <c r="F4" s="839"/>
      <c r="G4" s="839"/>
      <c r="H4" s="839"/>
      <c r="I4" s="839"/>
      <c r="J4" s="839"/>
    </row>
    <row r="5" spans="1:13">
      <c r="A5" s="10"/>
      <c r="B5" s="10"/>
      <c r="C5" s="11"/>
      <c r="D5" s="12"/>
      <c r="E5" s="583"/>
      <c r="F5" s="583"/>
      <c r="G5" s="583"/>
      <c r="H5" s="13"/>
      <c r="I5" s="507"/>
      <c r="J5" s="583"/>
    </row>
    <row r="6" spans="1:13">
      <c r="A6" s="10"/>
      <c r="B6" s="10"/>
      <c r="C6" s="15" t="s">
        <v>66</v>
      </c>
      <c r="D6" s="508" t="s">
        <v>719</v>
      </c>
      <c r="E6" s="583" t="s">
        <v>67</v>
      </c>
      <c r="F6" s="509" t="s">
        <v>736</v>
      </c>
      <c r="G6" s="583"/>
      <c r="H6" s="13"/>
      <c r="I6" s="505"/>
      <c r="J6" s="583"/>
    </row>
    <row r="7" spans="1:13">
      <c r="A7" s="10"/>
      <c r="B7" s="10"/>
      <c r="C7" s="15"/>
      <c r="D7" s="12"/>
      <c r="E7" s="583"/>
      <c r="F7" s="583"/>
      <c r="G7" s="583"/>
      <c r="H7" s="13"/>
      <c r="I7" s="505"/>
      <c r="J7" s="583"/>
    </row>
    <row r="8" spans="1:13" s="513" customFormat="1" ht="52.8">
      <c r="A8" s="18" t="s">
        <v>565</v>
      </c>
      <c r="B8" s="18" t="s">
        <v>69</v>
      </c>
      <c r="C8" s="18" t="s">
        <v>70</v>
      </c>
      <c r="D8" s="18" t="s">
        <v>2</v>
      </c>
      <c r="E8" s="18" t="s">
        <v>71</v>
      </c>
      <c r="F8" s="18" t="s">
        <v>27</v>
      </c>
      <c r="G8" s="18" t="s">
        <v>28</v>
      </c>
      <c r="H8" s="18" t="s">
        <v>72</v>
      </c>
      <c r="I8" s="676" t="s">
        <v>448</v>
      </c>
      <c r="J8" s="677" t="s">
        <v>609</v>
      </c>
      <c r="K8" s="510" t="s">
        <v>406</v>
      </c>
      <c r="L8" s="511" t="s">
        <v>407</v>
      </c>
      <c r="M8" s="512" t="s">
        <v>408</v>
      </c>
    </row>
    <row r="9" spans="1:13" s="513" customFormat="1">
      <c r="A9" s="18">
        <v>1</v>
      </c>
      <c r="B9" s="18">
        <v>2</v>
      </c>
      <c r="C9" s="20">
        <v>3</v>
      </c>
      <c r="D9" s="18">
        <v>4</v>
      </c>
      <c r="E9" s="20">
        <v>5</v>
      </c>
      <c r="F9" s="18">
        <v>6</v>
      </c>
      <c r="G9" s="18">
        <v>7</v>
      </c>
      <c r="H9" s="18">
        <v>7</v>
      </c>
      <c r="I9" s="18">
        <v>8</v>
      </c>
      <c r="J9" s="21">
        <v>9</v>
      </c>
      <c r="K9" s="514"/>
      <c r="L9" s="515"/>
      <c r="M9" s="516"/>
    </row>
    <row r="10" spans="1:13" s="513" customFormat="1">
      <c r="A10" s="1137" t="s">
        <v>76</v>
      </c>
      <c r="B10" s="1137"/>
      <c r="C10" s="1137"/>
      <c r="D10" s="1137"/>
      <c r="E10" s="1137"/>
      <c r="F10" s="1137"/>
      <c r="G10" s="1137"/>
      <c r="H10" s="1137"/>
      <c r="I10" s="1137"/>
      <c r="J10" s="1137"/>
      <c r="K10" s="514"/>
      <c r="L10" s="515"/>
      <c r="M10" s="516"/>
    </row>
    <row r="11" spans="1:13" s="513" customFormat="1">
      <c r="A11" s="1137" t="s">
        <v>422</v>
      </c>
      <c r="B11" s="1137"/>
      <c r="C11" s="1137"/>
      <c r="D11" s="1137"/>
      <c r="E11" s="1137"/>
      <c r="F11" s="1137"/>
      <c r="G11" s="1137"/>
      <c r="H11" s="1137"/>
      <c r="I11" s="1137"/>
      <c r="J11" s="1137"/>
      <c r="K11" s="514"/>
      <c r="L11" s="515"/>
      <c r="M11" s="516"/>
    </row>
    <row r="12" spans="1:13" s="528" customFormat="1" ht="12.75" customHeight="1">
      <c r="A12" s="517"/>
      <c r="B12" s="518"/>
      <c r="C12" s="519" t="s">
        <v>409</v>
      </c>
      <c r="D12" s="520"/>
      <c r="E12" s="521"/>
      <c r="F12" s="521"/>
      <c r="G12" s="522"/>
      <c r="H12" s="523"/>
      <c r="I12" s="524"/>
      <c r="J12" s="675"/>
      <c r="K12" s="525"/>
      <c r="L12" s="526"/>
      <c r="M12" s="527"/>
    </row>
    <row r="13" spans="1:13" s="535" customFormat="1" ht="41.4" hidden="1" customHeight="1">
      <c r="A13" s="18">
        <v>7</v>
      </c>
      <c r="B13" s="662" t="s">
        <v>528</v>
      </c>
      <c r="C13" s="663" t="s">
        <v>413</v>
      </c>
      <c r="D13" s="661" t="s">
        <v>414</v>
      </c>
      <c r="E13" s="661"/>
      <c r="F13" s="573">
        <v>4399.75</v>
      </c>
      <c r="G13" s="26">
        <f t="shared" ref="G13" si="0">F13*E13</f>
        <v>0</v>
      </c>
      <c r="H13" s="30"/>
      <c r="I13" s="530" t="s">
        <v>515</v>
      </c>
      <c r="J13" s="664">
        <v>4399.75</v>
      </c>
      <c r="K13" s="532"/>
      <c r="L13" s="533"/>
      <c r="M13" s="534"/>
    </row>
    <row r="14" spans="1:13" s="535" customFormat="1" ht="41.4" hidden="1" customHeight="1">
      <c r="A14" s="18">
        <v>1</v>
      </c>
      <c r="B14" s="662" t="s">
        <v>701</v>
      </c>
      <c r="C14" s="575" t="s">
        <v>693</v>
      </c>
      <c r="D14" s="574" t="s">
        <v>414</v>
      </c>
      <c r="E14" s="574"/>
      <c r="F14" s="573">
        <v>724.97</v>
      </c>
      <c r="G14" s="26">
        <f t="shared" ref="G14:H70" si="1">F14*E14</f>
        <v>0</v>
      </c>
      <c r="H14" s="30"/>
      <c r="I14" s="530" t="s">
        <v>700</v>
      </c>
      <c r="J14" s="664">
        <v>724.97</v>
      </c>
      <c r="K14" s="532"/>
      <c r="L14" s="533"/>
      <c r="M14" s="534"/>
    </row>
    <row r="15" spans="1:13" s="535" customFormat="1" ht="38.25" hidden="1" customHeight="1">
      <c r="A15" s="18"/>
      <c r="B15" s="529" t="s">
        <v>416</v>
      </c>
      <c r="C15" s="577" t="s">
        <v>415</v>
      </c>
      <c r="D15" s="576" t="s">
        <v>414</v>
      </c>
      <c r="E15" s="576"/>
      <c r="F15" s="573">
        <f>102.91/1.18*1000</f>
        <v>87211.86</v>
      </c>
      <c r="G15" s="26">
        <f t="shared" si="1"/>
        <v>0</v>
      </c>
      <c r="H15" s="30"/>
      <c r="I15" s="530"/>
      <c r="J15" s="664"/>
      <c r="K15" s="532"/>
      <c r="L15" s="533"/>
      <c r="M15" s="534"/>
    </row>
    <row r="16" spans="1:13" s="535" customFormat="1" ht="38.25" hidden="1" customHeight="1">
      <c r="A16" s="18">
        <v>24</v>
      </c>
      <c r="B16" s="582" t="s">
        <v>564</v>
      </c>
      <c r="C16" s="665" t="s">
        <v>419</v>
      </c>
      <c r="D16" s="669" t="s">
        <v>417</v>
      </c>
      <c r="E16" s="669"/>
      <c r="F16" s="667">
        <f>382.06/1.18</f>
        <v>323.77999999999997</v>
      </c>
      <c r="G16" s="26">
        <f t="shared" si="1"/>
        <v>0</v>
      </c>
      <c r="H16" s="30"/>
      <c r="I16" s="530"/>
      <c r="J16" s="664"/>
      <c r="K16" s="532"/>
      <c r="L16" s="533"/>
      <c r="M16" s="534"/>
    </row>
    <row r="17" spans="1:13" s="535" customFormat="1" ht="38.25" hidden="1" customHeight="1">
      <c r="A17" s="18"/>
      <c r="B17" s="666" t="s">
        <v>522</v>
      </c>
      <c r="C17" s="665" t="s">
        <v>523</v>
      </c>
      <c r="D17" s="669" t="s">
        <v>417</v>
      </c>
      <c r="E17" s="669"/>
      <c r="F17" s="667">
        <f>938.75/1.18</f>
        <v>795.55</v>
      </c>
      <c r="G17" s="26">
        <f t="shared" si="1"/>
        <v>0</v>
      </c>
      <c r="H17" s="30"/>
      <c r="I17" s="530"/>
      <c r="J17" s="664"/>
      <c r="K17" s="532"/>
      <c r="L17" s="533"/>
      <c r="M17" s="534"/>
    </row>
    <row r="18" spans="1:13" s="535" customFormat="1" ht="38.25" hidden="1" customHeight="1">
      <c r="A18" s="18"/>
      <c r="B18" s="529" t="s">
        <v>483</v>
      </c>
      <c r="C18" s="665" t="s">
        <v>484</v>
      </c>
      <c r="D18" s="669" t="s">
        <v>463</v>
      </c>
      <c r="E18" s="669"/>
      <c r="F18" s="670">
        <v>5769.5</v>
      </c>
      <c r="G18" s="26">
        <f t="shared" si="1"/>
        <v>0</v>
      </c>
      <c r="H18" s="30"/>
      <c r="I18" s="530"/>
      <c r="J18" s="664"/>
      <c r="K18" s="532"/>
      <c r="L18" s="533"/>
      <c r="M18" s="534"/>
    </row>
    <row r="19" spans="1:13" s="535" customFormat="1" ht="41.4" hidden="1" customHeight="1">
      <c r="A19" s="18">
        <v>12</v>
      </c>
      <c r="B19" s="529" t="s">
        <v>706</v>
      </c>
      <c r="C19" s="773" t="s">
        <v>707</v>
      </c>
      <c r="D19" s="669" t="s">
        <v>414</v>
      </c>
      <c r="E19" s="669"/>
      <c r="F19" s="573">
        <v>94994.84</v>
      </c>
      <c r="G19" s="26">
        <f t="shared" si="1"/>
        <v>0</v>
      </c>
      <c r="H19" s="26">
        <f t="shared" si="1"/>
        <v>0</v>
      </c>
      <c r="I19" s="530" t="s">
        <v>516</v>
      </c>
      <c r="J19" s="664">
        <v>94994.84</v>
      </c>
      <c r="K19" s="532"/>
      <c r="L19" s="533"/>
      <c r="M19" s="534"/>
    </row>
    <row r="20" spans="1:13" s="535" customFormat="1" ht="38.25" hidden="1" customHeight="1">
      <c r="A20" s="18" t="s">
        <v>673</v>
      </c>
      <c r="B20" s="666" t="s">
        <v>564</v>
      </c>
      <c r="C20" s="665" t="s">
        <v>541</v>
      </c>
      <c r="D20" s="758" t="s">
        <v>417</v>
      </c>
      <c r="E20" s="758"/>
      <c r="F20" s="667">
        <v>335.59</v>
      </c>
      <c r="G20" s="26">
        <f t="shared" si="1"/>
        <v>0</v>
      </c>
      <c r="H20" s="30"/>
      <c r="I20" s="530" t="s">
        <v>542</v>
      </c>
      <c r="J20" s="664">
        <v>395.97</v>
      </c>
      <c r="K20" s="532"/>
      <c r="L20" s="533"/>
      <c r="M20" s="534"/>
    </row>
    <row r="21" spans="1:13" s="535" customFormat="1" ht="38.25" hidden="1" customHeight="1">
      <c r="A21" s="18">
        <v>7</v>
      </c>
      <c r="B21" s="666" t="s">
        <v>567</v>
      </c>
      <c r="C21" s="665" t="s">
        <v>568</v>
      </c>
      <c r="D21" s="758" t="s">
        <v>417</v>
      </c>
      <c r="E21" s="758"/>
      <c r="F21" s="759">
        <f>378.42/1.18</f>
        <v>320.69</v>
      </c>
      <c r="G21" s="26">
        <f t="shared" si="1"/>
        <v>0</v>
      </c>
      <c r="H21" s="30"/>
      <c r="I21" s="666" t="s">
        <v>569</v>
      </c>
      <c r="J21" s="664">
        <v>338.04</v>
      </c>
      <c r="K21" s="532"/>
      <c r="L21" s="533"/>
      <c r="M21" s="534"/>
    </row>
    <row r="22" spans="1:13" s="535" customFormat="1" ht="38.25" hidden="1" customHeight="1">
      <c r="A22" s="18">
        <v>26</v>
      </c>
      <c r="B22" s="666" t="s">
        <v>564</v>
      </c>
      <c r="C22" s="665" t="s">
        <v>676</v>
      </c>
      <c r="D22" s="758" t="s">
        <v>417</v>
      </c>
      <c r="E22" s="758"/>
      <c r="F22" s="667">
        <v>371.83</v>
      </c>
      <c r="G22" s="26">
        <f t="shared" si="1"/>
        <v>0</v>
      </c>
      <c r="H22" s="30"/>
      <c r="I22" s="530" t="s">
        <v>543</v>
      </c>
      <c r="J22" s="664">
        <v>385.98</v>
      </c>
      <c r="K22" s="532"/>
      <c r="L22" s="533"/>
      <c r="M22" s="534"/>
    </row>
    <row r="23" spans="1:13" s="535" customFormat="1" ht="41.4" hidden="1" customHeight="1">
      <c r="A23" s="18">
        <v>1</v>
      </c>
      <c r="B23" s="662" t="s">
        <v>626</v>
      </c>
      <c r="C23" s="665" t="s">
        <v>625</v>
      </c>
      <c r="D23" s="758" t="s">
        <v>414</v>
      </c>
      <c r="E23" s="758"/>
      <c r="F23" s="573">
        <v>34716.54</v>
      </c>
      <c r="G23" s="26">
        <f t="shared" si="1"/>
        <v>0</v>
      </c>
      <c r="H23" s="30"/>
      <c r="I23" s="641" t="s">
        <v>697</v>
      </c>
      <c r="J23" s="664">
        <v>34716.54</v>
      </c>
      <c r="K23" s="532"/>
      <c r="L23" s="533"/>
      <c r="M23" s="534"/>
    </row>
    <row r="24" spans="1:13" s="535" customFormat="1" ht="33.6" hidden="1" customHeight="1">
      <c r="A24" s="18">
        <v>22</v>
      </c>
      <c r="B24" s="662" t="s">
        <v>529</v>
      </c>
      <c r="C24" s="665" t="s">
        <v>530</v>
      </c>
      <c r="D24" s="758" t="s">
        <v>414</v>
      </c>
      <c r="E24" s="671"/>
      <c r="F24" s="573">
        <v>52997.120000000003</v>
      </c>
      <c r="G24" s="26">
        <f t="shared" si="1"/>
        <v>0</v>
      </c>
      <c r="H24" s="30"/>
      <c r="I24" s="530" t="s">
        <v>698</v>
      </c>
      <c r="J24" s="664">
        <v>52997.120000000003</v>
      </c>
      <c r="K24" s="532"/>
      <c r="L24" s="533"/>
      <c r="M24" s="534"/>
    </row>
    <row r="25" spans="1:13" s="535" customFormat="1" ht="41.4" hidden="1" customHeight="1">
      <c r="A25" s="18">
        <v>19</v>
      </c>
      <c r="B25" s="662" t="s">
        <v>531</v>
      </c>
      <c r="C25" s="665" t="s">
        <v>532</v>
      </c>
      <c r="D25" s="769" t="s">
        <v>524</v>
      </c>
      <c r="E25" s="671"/>
      <c r="F25" s="573">
        <v>6000</v>
      </c>
      <c r="G25" s="26">
        <f t="shared" ref="G25" si="2">F25*E25</f>
        <v>0</v>
      </c>
      <c r="H25" s="30"/>
      <c r="I25" s="530" t="s">
        <v>695</v>
      </c>
      <c r="J25" s="664">
        <v>6000</v>
      </c>
      <c r="K25" s="532"/>
      <c r="L25" s="533"/>
      <c r="M25" s="534"/>
    </row>
    <row r="26" spans="1:13" s="535" customFormat="1" ht="41.4" hidden="1" customHeight="1">
      <c r="A26" s="18">
        <v>19</v>
      </c>
      <c r="B26" s="662" t="s">
        <v>531</v>
      </c>
      <c r="C26" s="665" t="s">
        <v>694</v>
      </c>
      <c r="D26" s="758" t="s">
        <v>524</v>
      </c>
      <c r="E26" s="671"/>
      <c r="F26" s="573">
        <v>6000</v>
      </c>
      <c r="G26" s="26">
        <f t="shared" si="1"/>
        <v>0</v>
      </c>
      <c r="H26" s="30"/>
      <c r="I26" s="530" t="s">
        <v>696</v>
      </c>
      <c r="J26" s="664">
        <v>6000</v>
      </c>
      <c r="K26" s="532"/>
      <c r="L26" s="533"/>
      <c r="M26" s="534"/>
    </row>
    <row r="27" spans="1:13" s="535" customFormat="1" ht="41.4" hidden="1" customHeight="1">
      <c r="A27" s="18">
        <v>1</v>
      </c>
      <c r="B27" s="662"/>
      <c r="C27" s="665" t="s">
        <v>563</v>
      </c>
      <c r="D27" s="758" t="s">
        <v>414</v>
      </c>
      <c r="E27" s="671"/>
      <c r="F27" s="664">
        <v>41449.440000000002</v>
      </c>
      <c r="G27" s="26">
        <f t="shared" ref="G27" si="3">F27*E27</f>
        <v>0</v>
      </c>
      <c r="H27" s="30"/>
      <c r="I27" s="530" t="s">
        <v>562</v>
      </c>
      <c r="J27" s="664">
        <v>41449.440000000002</v>
      </c>
      <c r="K27" s="532"/>
      <c r="L27" s="533"/>
      <c r="M27" s="534"/>
    </row>
    <row r="28" spans="1:13" s="535" customFormat="1" ht="41.4" hidden="1" customHeight="1">
      <c r="A28" s="18">
        <v>1</v>
      </c>
      <c r="B28" s="662" t="s">
        <v>533</v>
      </c>
      <c r="C28" s="665" t="s">
        <v>534</v>
      </c>
      <c r="D28" s="758" t="s">
        <v>414</v>
      </c>
      <c r="E28" s="671"/>
      <c r="F28" s="664">
        <v>107374.18</v>
      </c>
      <c r="G28" s="26">
        <f t="shared" si="1"/>
        <v>0</v>
      </c>
      <c r="H28" s="30"/>
      <c r="I28" s="530" t="s">
        <v>535</v>
      </c>
      <c r="J28" s="664">
        <v>107374.18</v>
      </c>
      <c r="K28" s="532"/>
      <c r="L28" s="533"/>
      <c r="M28" s="534"/>
    </row>
    <row r="29" spans="1:13" s="535" customFormat="1" ht="41.4" hidden="1" customHeight="1">
      <c r="A29" s="18">
        <v>1</v>
      </c>
      <c r="B29" s="662" t="s">
        <v>536</v>
      </c>
      <c r="C29" s="665" t="s">
        <v>537</v>
      </c>
      <c r="D29" s="758" t="s">
        <v>414</v>
      </c>
      <c r="E29" s="671"/>
      <c r="F29" s="664">
        <v>53084.75</v>
      </c>
      <c r="G29" s="26">
        <f t="shared" si="1"/>
        <v>0</v>
      </c>
      <c r="H29" s="30"/>
      <c r="I29" s="530" t="s">
        <v>538</v>
      </c>
      <c r="J29" s="664">
        <v>93214.94</v>
      </c>
      <c r="K29" s="532"/>
      <c r="L29" s="533"/>
      <c r="M29" s="534"/>
    </row>
    <row r="30" spans="1:13" s="535" customFormat="1" ht="41.4" hidden="1" customHeight="1">
      <c r="A30" s="18">
        <v>1</v>
      </c>
      <c r="B30" s="662" t="s">
        <v>536</v>
      </c>
      <c r="C30" s="665" t="s">
        <v>539</v>
      </c>
      <c r="D30" s="758" t="s">
        <v>414</v>
      </c>
      <c r="E30" s="671"/>
      <c r="F30" s="664">
        <v>53084.75</v>
      </c>
      <c r="G30" s="26">
        <f t="shared" si="1"/>
        <v>0</v>
      </c>
      <c r="H30" s="30"/>
      <c r="I30" s="530" t="s">
        <v>540</v>
      </c>
      <c r="J30" s="664">
        <v>93214.94</v>
      </c>
      <c r="K30" s="532"/>
      <c r="L30" s="533"/>
      <c r="M30" s="534"/>
    </row>
    <row r="31" spans="1:13" s="535" customFormat="1" ht="41.4" hidden="1" customHeight="1">
      <c r="A31" s="18">
        <v>51.52</v>
      </c>
      <c r="B31" s="662" t="s">
        <v>608</v>
      </c>
      <c r="C31" s="665" t="s">
        <v>584</v>
      </c>
      <c r="D31" s="758" t="s">
        <v>572</v>
      </c>
      <c r="E31" s="671"/>
      <c r="F31" s="573">
        <v>3470.37</v>
      </c>
      <c r="G31" s="26">
        <f t="shared" ref="G31:G36" si="4">F31*E31</f>
        <v>0</v>
      </c>
      <c r="H31" s="30"/>
      <c r="I31" s="530"/>
      <c r="J31" s="664"/>
      <c r="K31" s="532"/>
      <c r="L31" s="533"/>
      <c r="M31" s="534"/>
    </row>
    <row r="32" spans="1:13" s="535" customFormat="1" ht="41.4" hidden="1" customHeight="1">
      <c r="A32" s="18">
        <v>34</v>
      </c>
      <c r="B32" s="678" t="s">
        <v>610</v>
      </c>
      <c r="C32" s="665" t="s">
        <v>573</v>
      </c>
      <c r="D32" s="758" t="s">
        <v>485</v>
      </c>
      <c r="E32" s="671"/>
      <c r="F32" s="573">
        <f t="shared" ref="F32:F48" si="5">J32</f>
        <v>3499.53</v>
      </c>
      <c r="G32" s="26">
        <f t="shared" si="4"/>
        <v>0</v>
      </c>
      <c r="H32" s="30"/>
      <c r="I32" s="530" t="s">
        <v>592</v>
      </c>
      <c r="J32" s="664">
        <v>3499.53</v>
      </c>
      <c r="K32" s="532"/>
      <c r="L32" s="533"/>
      <c r="M32" s="534"/>
    </row>
    <row r="33" spans="1:13" s="535" customFormat="1" ht="38.25" hidden="1" customHeight="1">
      <c r="A33" s="18">
        <v>35</v>
      </c>
      <c r="B33" s="678" t="s">
        <v>610</v>
      </c>
      <c r="C33" s="665" t="s">
        <v>574</v>
      </c>
      <c r="D33" s="758" t="s">
        <v>485</v>
      </c>
      <c r="E33" s="671"/>
      <c r="F33" s="573">
        <f t="shared" si="5"/>
        <v>30499.59</v>
      </c>
      <c r="G33" s="26">
        <f t="shared" si="4"/>
        <v>0</v>
      </c>
      <c r="H33" s="30"/>
      <c r="I33" s="530" t="s">
        <v>593</v>
      </c>
      <c r="J33" s="664">
        <v>30499.59</v>
      </c>
      <c r="K33" s="532"/>
      <c r="L33" s="533"/>
      <c r="M33" s="534"/>
    </row>
    <row r="34" spans="1:13" s="535" customFormat="1" ht="41.4" hidden="1" customHeight="1">
      <c r="A34" s="18">
        <v>36</v>
      </c>
      <c r="B34" s="678" t="s">
        <v>610</v>
      </c>
      <c r="C34" s="665" t="s">
        <v>575</v>
      </c>
      <c r="D34" s="758" t="s">
        <v>485</v>
      </c>
      <c r="E34" s="671"/>
      <c r="F34" s="573">
        <f t="shared" si="5"/>
        <v>219.98</v>
      </c>
      <c r="G34" s="26">
        <f t="shared" si="4"/>
        <v>0</v>
      </c>
      <c r="H34" s="30"/>
      <c r="I34" s="530" t="s">
        <v>600</v>
      </c>
      <c r="J34" s="664">
        <v>219.98</v>
      </c>
      <c r="K34" s="532"/>
      <c r="L34" s="533"/>
      <c r="M34" s="534"/>
    </row>
    <row r="35" spans="1:13" s="535" customFormat="1" ht="41.4" hidden="1" customHeight="1">
      <c r="A35" s="18">
        <v>37</v>
      </c>
      <c r="B35" s="678" t="s">
        <v>610</v>
      </c>
      <c r="C35" s="665" t="s">
        <v>576</v>
      </c>
      <c r="D35" s="758" t="s">
        <v>485</v>
      </c>
      <c r="E35" s="671"/>
      <c r="F35" s="573">
        <f t="shared" si="5"/>
        <v>236.99</v>
      </c>
      <c r="G35" s="26">
        <f t="shared" si="4"/>
        <v>0</v>
      </c>
      <c r="H35" s="30"/>
      <c r="I35" s="530" t="s">
        <v>601</v>
      </c>
      <c r="J35" s="664">
        <v>236.99</v>
      </c>
      <c r="K35" s="532"/>
      <c r="L35" s="533"/>
      <c r="M35" s="534"/>
    </row>
    <row r="36" spans="1:13" s="535" customFormat="1" ht="38.25" hidden="1" customHeight="1">
      <c r="A36" s="18">
        <v>32</v>
      </c>
      <c r="B36" s="678" t="s">
        <v>611</v>
      </c>
      <c r="C36" s="665" t="s">
        <v>585</v>
      </c>
      <c r="D36" s="758" t="s">
        <v>577</v>
      </c>
      <c r="E36" s="671"/>
      <c r="F36" s="573">
        <f t="shared" si="5"/>
        <v>1630.61</v>
      </c>
      <c r="G36" s="26">
        <f t="shared" si="4"/>
        <v>0</v>
      </c>
      <c r="H36" s="30"/>
      <c r="I36" s="530" t="s">
        <v>595</v>
      </c>
      <c r="J36" s="664">
        <v>1630.61</v>
      </c>
      <c r="K36" s="532"/>
      <c r="L36" s="533"/>
      <c r="M36" s="534"/>
    </row>
    <row r="37" spans="1:13" s="535" customFormat="1" ht="41.4" hidden="1" customHeight="1">
      <c r="A37" s="18">
        <v>31</v>
      </c>
      <c r="B37" s="678" t="s">
        <v>611</v>
      </c>
      <c r="C37" s="665" t="s">
        <v>578</v>
      </c>
      <c r="D37" s="758" t="s">
        <v>577</v>
      </c>
      <c r="E37" s="671"/>
      <c r="F37" s="573">
        <f t="shared" si="5"/>
        <v>630.22</v>
      </c>
      <c r="G37" s="26">
        <f t="shared" si="1"/>
        <v>0</v>
      </c>
      <c r="H37" s="30"/>
      <c r="I37" s="530" t="s">
        <v>602</v>
      </c>
      <c r="J37" s="664">
        <v>630.22</v>
      </c>
      <c r="K37" s="532"/>
      <c r="L37" s="533"/>
      <c r="M37" s="534"/>
    </row>
    <row r="38" spans="1:13" s="535" customFormat="1" ht="41.4" hidden="1" customHeight="1">
      <c r="A38" s="18">
        <v>34</v>
      </c>
      <c r="B38" s="678" t="s">
        <v>611</v>
      </c>
      <c r="C38" s="665" t="s">
        <v>586</v>
      </c>
      <c r="D38" s="758" t="s">
        <v>577</v>
      </c>
      <c r="E38" s="671"/>
      <c r="F38" s="573">
        <f t="shared" si="5"/>
        <v>962.49</v>
      </c>
      <c r="G38" s="26">
        <f t="shared" si="1"/>
        <v>0</v>
      </c>
      <c r="H38" s="30"/>
      <c r="I38" s="530" t="s">
        <v>596</v>
      </c>
      <c r="J38" s="664">
        <v>962.49</v>
      </c>
      <c r="K38" s="532"/>
      <c r="L38" s="533"/>
      <c r="M38" s="534"/>
    </row>
    <row r="39" spans="1:13" s="535" customFormat="1" ht="38.25" hidden="1" customHeight="1">
      <c r="A39" s="18">
        <v>38</v>
      </c>
      <c r="B39" s="678" t="s">
        <v>611</v>
      </c>
      <c r="C39" s="665" t="s">
        <v>579</v>
      </c>
      <c r="D39" s="758" t="s">
        <v>577</v>
      </c>
      <c r="E39" s="671"/>
      <c r="F39" s="573">
        <f t="shared" si="5"/>
        <v>780.23</v>
      </c>
      <c r="G39" s="26">
        <f t="shared" ref="G39" si="6">F39*E39</f>
        <v>0</v>
      </c>
      <c r="H39" s="30"/>
      <c r="I39" s="530" t="s">
        <v>603</v>
      </c>
      <c r="J39" s="664">
        <v>780.23</v>
      </c>
      <c r="K39" s="532"/>
      <c r="L39" s="533"/>
      <c r="M39" s="534"/>
    </row>
    <row r="40" spans="1:13" s="535" customFormat="1" ht="41.4" hidden="1" customHeight="1">
      <c r="A40" s="18">
        <v>39</v>
      </c>
      <c r="B40" s="678" t="s">
        <v>611</v>
      </c>
      <c r="C40" s="665" t="s">
        <v>587</v>
      </c>
      <c r="D40" s="758" t="s">
        <v>577</v>
      </c>
      <c r="E40" s="671"/>
      <c r="F40" s="573">
        <f t="shared" si="5"/>
        <v>343.75</v>
      </c>
      <c r="G40" s="26">
        <f t="shared" ref="G40:G46" si="7">F40*E40</f>
        <v>0</v>
      </c>
      <c r="H40" s="30"/>
      <c r="I40" s="530" t="s">
        <v>594</v>
      </c>
      <c r="J40" s="664">
        <v>343.75</v>
      </c>
      <c r="K40" s="532"/>
      <c r="L40" s="533"/>
      <c r="M40" s="534"/>
    </row>
    <row r="41" spans="1:13" s="535" customFormat="1" ht="41.4" hidden="1" customHeight="1">
      <c r="A41" s="18">
        <v>34</v>
      </c>
      <c r="B41" s="678" t="s">
        <v>611</v>
      </c>
      <c r="C41" s="665" t="s">
        <v>588</v>
      </c>
      <c r="D41" s="758" t="s">
        <v>577</v>
      </c>
      <c r="E41" s="671"/>
      <c r="F41" s="573">
        <f t="shared" si="5"/>
        <v>354.15</v>
      </c>
      <c r="G41" s="26">
        <f t="shared" ref="G41:G44" si="8">F41*E41</f>
        <v>0</v>
      </c>
      <c r="H41" s="30"/>
      <c r="I41" s="530" t="s">
        <v>604</v>
      </c>
      <c r="J41" s="664">
        <v>354.15</v>
      </c>
      <c r="K41" s="532"/>
      <c r="L41" s="533"/>
      <c r="M41" s="534"/>
    </row>
    <row r="42" spans="1:13" s="535" customFormat="1" ht="38.25" hidden="1" customHeight="1">
      <c r="A42" s="18">
        <v>35</v>
      </c>
      <c r="B42" s="678" t="s">
        <v>611</v>
      </c>
      <c r="C42" s="665" t="s">
        <v>589</v>
      </c>
      <c r="D42" s="758" t="s">
        <v>577</v>
      </c>
      <c r="E42" s="671"/>
      <c r="F42" s="573">
        <f t="shared" si="5"/>
        <v>278.13</v>
      </c>
      <c r="G42" s="26">
        <f t="shared" si="8"/>
        <v>0</v>
      </c>
      <c r="H42" s="30"/>
      <c r="I42" s="530" t="s">
        <v>596</v>
      </c>
      <c r="J42" s="664">
        <v>278.13</v>
      </c>
      <c r="K42" s="532"/>
      <c r="L42" s="533"/>
      <c r="M42" s="534"/>
    </row>
    <row r="43" spans="1:13" s="535" customFormat="1" ht="41.4" hidden="1" customHeight="1">
      <c r="A43" s="18">
        <v>36</v>
      </c>
      <c r="B43" s="678" t="s">
        <v>611</v>
      </c>
      <c r="C43" s="665" t="s">
        <v>580</v>
      </c>
      <c r="D43" s="758" t="s">
        <v>577</v>
      </c>
      <c r="E43" s="671"/>
      <c r="F43" s="573">
        <f t="shared" si="5"/>
        <v>80.3</v>
      </c>
      <c r="G43" s="26">
        <f t="shared" si="8"/>
        <v>0</v>
      </c>
      <c r="H43" s="30"/>
      <c r="I43" s="530" t="s">
        <v>605</v>
      </c>
      <c r="J43" s="664">
        <v>80.3</v>
      </c>
      <c r="K43" s="532"/>
      <c r="L43" s="533"/>
      <c r="M43" s="534"/>
    </row>
    <row r="44" spans="1:13" s="535" customFormat="1" ht="38.25" hidden="1" customHeight="1">
      <c r="A44" s="18">
        <v>40</v>
      </c>
      <c r="B44" s="678" t="s">
        <v>611</v>
      </c>
      <c r="C44" s="665" t="s">
        <v>581</v>
      </c>
      <c r="D44" s="758" t="s">
        <v>577</v>
      </c>
      <c r="E44" s="671"/>
      <c r="F44" s="573">
        <f t="shared" si="5"/>
        <v>572.91</v>
      </c>
      <c r="G44" s="26">
        <f t="shared" si="8"/>
        <v>0</v>
      </c>
      <c r="H44" s="30"/>
      <c r="I44" s="530" t="s">
        <v>606</v>
      </c>
      <c r="J44" s="664">
        <v>572.91</v>
      </c>
      <c r="K44" s="532"/>
      <c r="L44" s="533"/>
      <c r="M44" s="534"/>
    </row>
    <row r="45" spans="1:13" s="535" customFormat="1" ht="41.4" hidden="1" customHeight="1">
      <c r="A45" s="18">
        <v>41</v>
      </c>
      <c r="B45" s="678" t="s">
        <v>611</v>
      </c>
      <c r="C45" s="665" t="s">
        <v>582</v>
      </c>
      <c r="D45" s="758" t="s">
        <v>577</v>
      </c>
      <c r="E45" s="671"/>
      <c r="F45" s="573">
        <f t="shared" si="5"/>
        <v>534.63</v>
      </c>
      <c r="G45" s="26">
        <f t="shared" si="7"/>
        <v>0</v>
      </c>
      <c r="H45" s="30"/>
      <c r="I45" s="530" t="s">
        <v>607</v>
      </c>
      <c r="J45" s="664">
        <v>534.63</v>
      </c>
      <c r="K45" s="532"/>
      <c r="L45" s="533"/>
      <c r="M45" s="534"/>
    </row>
    <row r="46" spans="1:13" s="535" customFormat="1" ht="38.25" hidden="1" customHeight="1">
      <c r="A46" s="18"/>
      <c r="B46" s="529"/>
      <c r="C46" s="665" t="s">
        <v>583</v>
      </c>
      <c r="D46" s="758" t="s">
        <v>577</v>
      </c>
      <c r="E46" s="671"/>
      <c r="F46" s="573">
        <f t="shared" si="5"/>
        <v>0</v>
      </c>
      <c r="G46" s="26">
        <f t="shared" si="7"/>
        <v>0</v>
      </c>
      <c r="H46" s="30"/>
      <c r="I46" s="530" t="s">
        <v>599</v>
      </c>
      <c r="J46" s="664"/>
      <c r="K46" s="532"/>
      <c r="L46" s="533"/>
      <c r="M46" s="534"/>
    </row>
    <row r="47" spans="1:13" s="535" customFormat="1" ht="41.4" hidden="1" customHeight="1">
      <c r="A47" s="18">
        <v>29</v>
      </c>
      <c r="B47" s="678" t="s">
        <v>610</v>
      </c>
      <c r="C47" s="665" t="s">
        <v>590</v>
      </c>
      <c r="D47" s="758" t="s">
        <v>577</v>
      </c>
      <c r="E47" s="671"/>
      <c r="F47" s="573">
        <f t="shared" si="5"/>
        <v>809.43</v>
      </c>
      <c r="G47" s="26">
        <f t="shared" ref="G47" si="9">F47*E47</f>
        <v>0</v>
      </c>
      <c r="H47" s="30"/>
      <c r="I47" s="530" t="s">
        <v>597</v>
      </c>
      <c r="J47" s="664">
        <v>809.43</v>
      </c>
      <c r="K47" s="532"/>
      <c r="L47" s="533"/>
      <c r="M47" s="534"/>
    </row>
    <row r="48" spans="1:13" s="535" customFormat="1" ht="38.25" hidden="1" customHeight="1">
      <c r="A48" s="18">
        <v>30</v>
      </c>
      <c r="B48" s="678" t="s">
        <v>610</v>
      </c>
      <c r="C48" s="665" t="s">
        <v>591</v>
      </c>
      <c r="D48" s="758" t="s">
        <v>577</v>
      </c>
      <c r="E48" s="671"/>
      <c r="F48" s="573">
        <f t="shared" si="5"/>
        <v>323.3</v>
      </c>
      <c r="G48" s="26">
        <f t="shared" si="1"/>
        <v>0</v>
      </c>
      <c r="H48" s="30"/>
      <c r="I48" s="530" t="s">
        <v>598</v>
      </c>
      <c r="J48" s="664">
        <v>323.3</v>
      </c>
      <c r="K48" s="532"/>
      <c r="L48" s="533"/>
      <c r="M48" s="534"/>
    </row>
    <row r="49" spans="1:13" s="535" customFormat="1" ht="41.4" hidden="1" customHeight="1">
      <c r="A49" s="18"/>
      <c r="B49" s="641" t="s">
        <v>560</v>
      </c>
      <c r="C49" s="665" t="s">
        <v>561</v>
      </c>
      <c r="D49" s="758" t="s">
        <v>463</v>
      </c>
      <c r="E49" s="758"/>
      <c r="F49" s="573">
        <v>362.24</v>
      </c>
      <c r="G49" s="26">
        <f t="shared" si="1"/>
        <v>0</v>
      </c>
      <c r="H49" s="30"/>
      <c r="I49" s="530"/>
      <c r="J49" s="573">
        <v>362.24</v>
      </c>
      <c r="K49" s="532"/>
      <c r="L49" s="533"/>
      <c r="M49" s="534"/>
    </row>
    <row r="50" spans="1:13" s="535" customFormat="1" ht="41.4" hidden="1" customHeight="1">
      <c r="A50" s="18"/>
      <c r="B50" s="641" t="s">
        <v>559</v>
      </c>
      <c r="C50" s="665" t="s">
        <v>544</v>
      </c>
      <c r="D50" s="758" t="s">
        <v>463</v>
      </c>
      <c r="E50" s="758"/>
      <c r="F50" s="573">
        <v>356.34</v>
      </c>
      <c r="G50" s="26">
        <f t="shared" ref="G50" si="10">F50*E50</f>
        <v>0</v>
      </c>
      <c r="H50" s="30"/>
      <c r="I50" s="530"/>
      <c r="J50" s="573">
        <v>356.34</v>
      </c>
      <c r="K50" s="532"/>
      <c r="L50" s="533"/>
      <c r="M50" s="534"/>
    </row>
    <row r="51" spans="1:13" s="535" customFormat="1" ht="41.4" customHeight="1">
      <c r="A51" s="18">
        <v>4</v>
      </c>
      <c r="B51" s="662" t="s">
        <v>788</v>
      </c>
      <c r="C51" s="665" t="s">
        <v>545</v>
      </c>
      <c r="D51" s="803" t="s">
        <v>463</v>
      </c>
      <c r="E51" s="803">
        <v>2</v>
      </c>
      <c r="F51" s="573">
        <v>631.53</v>
      </c>
      <c r="G51" s="26">
        <f t="shared" si="1"/>
        <v>1263.06</v>
      </c>
      <c r="H51" s="30"/>
      <c r="I51" s="641" t="s">
        <v>558</v>
      </c>
      <c r="J51" s="573">
        <v>801.18</v>
      </c>
      <c r="K51" s="532"/>
      <c r="L51" s="533"/>
      <c r="M51" s="534"/>
    </row>
    <row r="52" spans="1:13" s="535" customFormat="1" ht="41.4" hidden="1" customHeight="1">
      <c r="A52" s="18"/>
      <c r="B52" s="641" t="s">
        <v>557</v>
      </c>
      <c r="C52" s="665" t="s">
        <v>546</v>
      </c>
      <c r="D52" s="803" t="s">
        <v>463</v>
      </c>
      <c r="E52" s="803"/>
      <c r="F52" s="573">
        <v>1267.25</v>
      </c>
      <c r="G52" s="26">
        <f t="shared" ref="G52" si="11">F52*E52</f>
        <v>0</v>
      </c>
      <c r="H52" s="30"/>
      <c r="I52" s="530"/>
      <c r="J52" s="573">
        <v>1267.25</v>
      </c>
      <c r="K52" s="532"/>
      <c r="L52" s="533"/>
      <c r="M52" s="534"/>
    </row>
    <row r="53" spans="1:13" s="535" customFormat="1" ht="41.4" hidden="1" customHeight="1">
      <c r="A53" s="18"/>
      <c r="B53" s="641" t="s">
        <v>551</v>
      </c>
      <c r="C53" s="665" t="s">
        <v>552</v>
      </c>
      <c r="D53" s="803" t="s">
        <v>463</v>
      </c>
      <c r="E53" s="803"/>
      <c r="F53" s="573">
        <v>2303.23</v>
      </c>
      <c r="G53" s="26">
        <f t="shared" si="1"/>
        <v>0</v>
      </c>
      <c r="H53" s="30"/>
      <c r="I53" s="530"/>
      <c r="J53" s="573">
        <v>2303.23</v>
      </c>
      <c r="K53" s="532"/>
      <c r="L53" s="533"/>
      <c r="M53" s="534"/>
    </row>
    <row r="54" spans="1:13" s="535" customFormat="1" ht="38.25" hidden="1" customHeight="1">
      <c r="A54" s="18"/>
      <c r="B54" s="666" t="s">
        <v>553</v>
      </c>
      <c r="C54" s="665" t="s">
        <v>554</v>
      </c>
      <c r="D54" s="803" t="s">
        <v>463</v>
      </c>
      <c r="E54" s="671"/>
      <c r="F54" s="757">
        <v>2649.98</v>
      </c>
      <c r="G54" s="26">
        <f t="shared" si="1"/>
        <v>0</v>
      </c>
      <c r="H54" s="30"/>
      <c r="I54" s="530"/>
      <c r="J54" s="757">
        <v>2649.98</v>
      </c>
      <c r="K54" s="532"/>
      <c r="L54" s="533"/>
      <c r="M54" s="534"/>
    </row>
    <row r="55" spans="1:13" s="535" customFormat="1" ht="38.25" hidden="1" customHeight="1">
      <c r="A55" s="18"/>
      <c r="B55" s="666" t="s">
        <v>555</v>
      </c>
      <c r="C55" s="665" t="s">
        <v>556</v>
      </c>
      <c r="D55" s="803" t="s">
        <v>463</v>
      </c>
      <c r="E55" s="671"/>
      <c r="F55" s="757">
        <v>4680.4799999999996</v>
      </c>
      <c r="G55" s="26">
        <f t="shared" si="1"/>
        <v>0</v>
      </c>
      <c r="H55" s="30"/>
      <c r="I55" s="530"/>
      <c r="J55" s="757">
        <v>4680.4799999999996</v>
      </c>
      <c r="K55" s="532"/>
      <c r="L55" s="533"/>
      <c r="M55" s="534"/>
    </row>
    <row r="56" spans="1:13" s="535" customFormat="1" ht="41.4" hidden="1" customHeight="1">
      <c r="A56" s="18">
        <v>1</v>
      </c>
      <c r="B56" s="641" t="s">
        <v>526</v>
      </c>
      <c r="C56" s="665" t="s">
        <v>525</v>
      </c>
      <c r="D56" s="803" t="s">
        <v>414</v>
      </c>
      <c r="E56" s="803"/>
      <c r="F56" s="573">
        <v>49449.33</v>
      </c>
      <c r="G56" s="26">
        <f t="shared" si="1"/>
        <v>0</v>
      </c>
      <c r="H56" s="30"/>
      <c r="I56" s="530"/>
      <c r="J56" s="664"/>
      <c r="K56" s="532"/>
      <c r="L56" s="533"/>
      <c r="M56" s="534"/>
    </row>
    <row r="57" spans="1:13" s="535" customFormat="1" ht="41.4" hidden="1" customHeight="1">
      <c r="A57" s="18">
        <v>1</v>
      </c>
      <c r="B57" s="641" t="s">
        <v>548</v>
      </c>
      <c r="C57" s="665" t="s">
        <v>547</v>
      </c>
      <c r="D57" s="803" t="s">
        <v>463</v>
      </c>
      <c r="E57" s="803"/>
      <c r="F57" s="573">
        <v>159.99</v>
      </c>
      <c r="G57" s="26">
        <f t="shared" ref="G57" si="12">F57*E57</f>
        <v>0</v>
      </c>
      <c r="H57" s="30"/>
      <c r="I57" s="530"/>
      <c r="J57" s="573">
        <v>159.99</v>
      </c>
      <c r="K57" s="532"/>
      <c r="L57" s="533"/>
      <c r="M57" s="534"/>
    </row>
    <row r="58" spans="1:13" s="535" customFormat="1" ht="41.4" hidden="1" customHeight="1">
      <c r="A58" s="18">
        <v>1</v>
      </c>
      <c r="B58" s="641" t="s">
        <v>550</v>
      </c>
      <c r="C58" s="665" t="s">
        <v>549</v>
      </c>
      <c r="D58" s="803" t="s">
        <v>463</v>
      </c>
      <c r="E58" s="803"/>
      <c r="F58" s="573">
        <v>204.99</v>
      </c>
      <c r="G58" s="26">
        <f t="shared" ref="G58" si="13">F58*E58</f>
        <v>0</v>
      </c>
      <c r="H58" s="30"/>
      <c r="I58" s="530"/>
      <c r="J58" s="573">
        <v>204.99</v>
      </c>
      <c r="K58" s="532"/>
      <c r="L58" s="533"/>
      <c r="M58" s="534"/>
    </row>
    <row r="59" spans="1:13" s="535" customFormat="1" ht="38.25" hidden="1" customHeight="1">
      <c r="A59" s="18"/>
      <c r="B59" s="666" t="s">
        <v>418</v>
      </c>
      <c r="C59" s="665" t="s">
        <v>527</v>
      </c>
      <c r="D59" s="803" t="s">
        <v>524</v>
      </c>
      <c r="E59" s="803"/>
      <c r="F59" s="757">
        <v>2251.1999999999998</v>
      </c>
      <c r="G59" s="26">
        <f t="shared" ref="G59" si="14">E59*F59</f>
        <v>0</v>
      </c>
      <c r="H59" s="30"/>
      <c r="I59" s="530"/>
      <c r="J59" s="664"/>
      <c r="K59" s="532"/>
      <c r="L59" s="533"/>
      <c r="M59" s="534"/>
    </row>
    <row r="60" spans="1:13" s="535" customFormat="1" ht="38.25" hidden="1" customHeight="1">
      <c r="A60" s="18"/>
      <c r="B60" s="666"/>
      <c r="C60" s="665" t="s">
        <v>616</v>
      </c>
      <c r="D60" s="803" t="s">
        <v>463</v>
      </c>
      <c r="E60" s="671"/>
      <c r="F60" s="670">
        <v>87.31</v>
      </c>
      <c r="G60" s="26">
        <f t="shared" ref="G60:G69" si="15">F60*E60</f>
        <v>0</v>
      </c>
      <c r="H60" s="30"/>
      <c r="I60" s="666" t="s">
        <v>618</v>
      </c>
      <c r="J60" s="664">
        <v>87.31</v>
      </c>
      <c r="K60" s="532"/>
      <c r="L60" s="533"/>
      <c r="M60" s="534"/>
    </row>
    <row r="61" spans="1:13" s="535" customFormat="1" ht="41.4" hidden="1" customHeight="1">
      <c r="A61" s="18" t="s">
        <v>620</v>
      </c>
      <c r="B61" s="662" t="s">
        <v>621</v>
      </c>
      <c r="C61" s="665" t="s">
        <v>622</v>
      </c>
      <c r="D61" s="803" t="s">
        <v>414</v>
      </c>
      <c r="E61" s="671"/>
      <c r="F61" s="664">
        <v>73180</v>
      </c>
      <c r="G61" s="26">
        <f t="shared" si="15"/>
        <v>0</v>
      </c>
      <c r="H61" s="30"/>
      <c r="I61" s="530" t="s">
        <v>535</v>
      </c>
      <c r="J61" s="664">
        <v>107374.18</v>
      </c>
      <c r="K61" s="532"/>
      <c r="L61" s="533"/>
      <c r="M61" s="534"/>
    </row>
    <row r="62" spans="1:13" s="535" customFormat="1" ht="41.4" hidden="1" customHeight="1">
      <c r="A62" s="18" t="s">
        <v>620</v>
      </c>
      <c r="B62" s="662" t="s">
        <v>621</v>
      </c>
      <c r="C62" s="665" t="s">
        <v>623</v>
      </c>
      <c r="D62" s="803" t="s">
        <v>414</v>
      </c>
      <c r="E62" s="671"/>
      <c r="F62" s="664">
        <v>73180</v>
      </c>
      <c r="G62" s="26">
        <f t="shared" si="15"/>
        <v>0</v>
      </c>
      <c r="H62" s="30"/>
      <c r="I62" s="530" t="s">
        <v>538</v>
      </c>
      <c r="J62" s="664">
        <v>93214.94</v>
      </c>
      <c r="K62" s="532"/>
      <c r="L62" s="533"/>
      <c r="M62" s="534"/>
    </row>
    <row r="63" spans="1:13" s="535" customFormat="1" ht="41.4" hidden="1" customHeight="1">
      <c r="A63" s="18" t="s">
        <v>620</v>
      </c>
      <c r="B63" s="662" t="s">
        <v>621</v>
      </c>
      <c r="C63" s="665" t="s">
        <v>624</v>
      </c>
      <c r="D63" s="803" t="s">
        <v>414</v>
      </c>
      <c r="E63" s="671"/>
      <c r="F63" s="664">
        <v>73180</v>
      </c>
      <c r="G63" s="26">
        <f t="shared" si="15"/>
        <v>0</v>
      </c>
      <c r="H63" s="30"/>
      <c r="I63" s="530" t="s">
        <v>540</v>
      </c>
      <c r="J63" s="664">
        <v>93214.94</v>
      </c>
      <c r="K63" s="532"/>
      <c r="L63" s="533"/>
      <c r="M63" s="534"/>
    </row>
    <row r="64" spans="1:13" s="535" customFormat="1" ht="41.4" customHeight="1">
      <c r="A64" s="18">
        <v>1</v>
      </c>
      <c r="B64" s="662" t="s">
        <v>621</v>
      </c>
      <c r="C64" s="665" t="s">
        <v>771</v>
      </c>
      <c r="D64" s="803" t="s">
        <v>414</v>
      </c>
      <c r="E64" s="671">
        <v>9.7000000000000003E-3</v>
      </c>
      <c r="F64" s="664">
        <v>73180</v>
      </c>
      <c r="G64" s="26">
        <f t="shared" si="15"/>
        <v>709.85</v>
      </c>
      <c r="H64" s="30"/>
      <c r="I64" s="530" t="s">
        <v>787</v>
      </c>
      <c r="J64" s="664">
        <v>107374.18</v>
      </c>
      <c r="K64" s="532"/>
      <c r="L64" s="533"/>
      <c r="M64" s="534"/>
    </row>
    <row r="65" spans="1:27" s="535" customFormat="1" ht="41.4" hidden="1" customHeight="1">
      <c r="A65" s="18">
        <v>33.340000000000003</v>
      </c>
      <c r="B65" s="662" t="s">
        <v>621</v>
      </c>
      <c r="C65" s="665" t="s">
        <v>537</v>
      </c>
      <c r="D65" s="682" t="s">
        <v>414</v>
      </c>
      <c r="E65" s="671"/>
      <c r="F65" s="664">
        <v>73180</v>
      </c>
      <c r="G65" s="26">
        <f t="shared" si="15"/>
        <v>0</v>
      </c>
      <c r="H65" s="30"/>
      <c r="I65" s="530" t="s">
        <v>699</v>
      </c>
      <c r="J65" s="664">
        <v>93214.94</v>
      </c>
      <c r="K65" s="532"/>
      <c r="L65" s="533"/>
      <c r="M65" s="534"/>
    </row>
    <row r="66" spans="1:27" s="535" customFormat="1" ht="38.25" hidden="1" customHeight="1">
      <c r="A66" s="18"/>
      <c r="B66" s="582"/>
      <c r="C66" s="577" t="s">
        <v>617</v>
      </c>
      <c r="D66" s="680" t="s">
        <v>577</v>
      </c>
      <c r="E66" s="668"/>
      <c r="F66" s="681">
        <v>142</v>
      </c>
      <c r="G66" s="26">
        <f t="shared" si="15"/>
        <v>0</v>
      </c>
      <c r="H66" s="30"/>
      <c r="I66" s="582" t="s">
        <v>619</v>
      </c>
      <c r="J66" s="664">
        <v>142</v>
      </c>
      <c r="K66" s="532"/>
      <c r="L66" s="533"/>
      <c r="M66" s="534"/>
    </row>
    <row r="67" spans="1:27" s="535" customFormat="1" ht="38.25" hidden="1" customHeight="1">
      <c r="A67" s="18"/>
      <c r="B67" s="582" t="s">
        <v>612</v>
      </c>
      <c r="C67" s="577" t="s">
        <v>613</v>
      </c>
      <c r="D67" s="680" t="s">
        <v>577</v>
      </c>
      <c r="E67" s="668"/>
      <c r="F67" s="681">
        <v>172.01</v>
      </c>
      <c r="G67" s="26">
        <f t="shared" si="15"/>
        <v>0</v>
      </c>
      <c r="H67" s="30"/>
      <c r="I67" s="530"/>
      <c r="J67" s="664"/>
      <c r="K67" s="532"/>
      <c r="L67" s="533"/>
      <c r="M67" s="534"/>
    </row>
    <row r="68" spans="1:27" s="535" customFormat="1" ht="38.25" hidden="1" customHeight="1">
      <c r="A68" s="18"/>
      <c r="B68" s="582" t="s">
        <v>614</v>
      </c>
      <c r="C68" s="577" t="s">
        <v>615</v>
      </c>
      <c r="D68" s="680" t="s">
        <v>577</v>
      </c>
      <c r="E68" s="668"/>
      <c r="F68" s="681">
        <v>240.11</v>
      </c>
      <c r="G68" s="26">
        <f t="shared" si="15"/>
        <v>0</v>
      </c>
      <c r="H68" s="30"/>
      <c r="I68" s="530"/>
      <c r="J68" s="664"/>
      <c r="K68" s="532"/>
      <c r="L68" s="533"/>
      <c r="M68" s="534"/>
    </row>
    <row r="69" spans="1:27" s="535" customFormat="1" ht="38.25" hidden="1" customHeight="1">
      <c r="A69" s="18">
        <v>5</v>
      </c>
      <c r="B69" s="666" t="s">
        <v>629</v>
      </c>
      <c r="C69" s="577" t="s">
        <v>630</v>
      </c>
      <c r="D69" s="692" t="s">
        <v>631</v>
      </c>
      <c r="E69" s="692"/>
      <c r="F69" s="693">
        <v>1444</v>
      </c>
      <c r="G69" s="26">
        <f t="shared" si="15"/>
        <v>0</v>
      </c>
      <c r="H69" s="30"/>
      <c r="I69" s="666" t="s">
        <v>632</v>
      </c>
      <c r="J69" s="664">
        <f>14.44*100</f>
        <v>1444</v>
      </c>
      <c r="K69" s="532"/>
      <c r="L69" s="533"/>
      <c r="M69" s="534"/>
    </row>
    <row r="70" spans="1:27" s="535" customFormat="1" ht="41.4" hidden="1" customHeight="1">
      <c r="A70" s="18">
        <v>1</v>
      </c>
      <c r="B70" s="662" t="s">
        <v>634</v>
      </c>
      <c r="C70" s="663" t="s">
        <v>635</v>
      </c>
      <c r="D70" s="694" t="s">
        <v>417</v>
      </c>
      <c r="E70" s="694"/>
      <c r="F70" s="573">
        <v>1.25</v>
      </c>
      <c r="G70" s="26">
        <f t="shared" si="1"/>
        <v>0</v>
      </c>
      <c r="H70" s="30"/>
      <c r="I70" s="530"/>
      <c r="J70" s="664"/>
      <c r="K70" s="532"/>
      <c r="L70" s="533"/>
      <c r="M70" s="534"/>
    </row>
    <row r="71" spans="1:27" s="528" customFormat="1">
      <c r="A71" s="18"/>
      <c r="B71" s="536"/>
      <c r="C71" s="32" t="s">
        <v>78</v>
      </c>
      <c r="D71" s="537"/>
      <c r="E71" s="538"/>
      <c r="F71" s="539"/>
      <c r="G71" s="35">
        <f>SUM(G13:G70)</f>
        <v>1972.91</v>
      </c>
      <c r="H71" s="30"/>
      <c r="I71" s="540"/>
      <c r="J71" s="664"/>
      <c r="K71" s="525"/>
      <c r="L71" s="526"/>
      <c r="M71" s="527"/>
    </row>
    <row r="72" spans="1:27" s="528" customFormat="1" ht="27.6">
      <c r="A72" s="517"/>
      <c r="B72" s="518"/>
      <c r="C72" s="519" t="s">
        <v>410</v>
      </c>
      <c r="D72" s="541"/>
      <c r="E72" s="542"/>
      <c r="F72" s="543"/>
      <c r="G72" s="522">
        <f>'КС-2 №17'!K64*4.95</f>
        <v>44.55</v>
      </c>
      <c r="H72" s="523"/>
      <c r="I72" s="544"/>
      <c r="J72" s="673"/>
      <c r="K72" s="525"/>
      <c r="L72" s="526"/>
      <c r="M72" s="527"/>
    </row>
    <row r="73" spans="1:27" s="528" customFormat="1" ht="27.6">
      <c r="A73" s="18"/>
      <c r="B73" s="545"/>
      <c r="C73" s="24" t="s">
        <v>411</v>
      </c>
      <c r="D73" s="537"/>
      <c r="E73" s="538"/>
      <c r="F73" s="539"/>
      <c r="G73" s="584">
        <f>G72+G71</f>
        <v>2017</v>
      </c>
      <c r="H73" s="30"/>
      <c r="I73" s="540"/>
      <c r="J73" s="531"/>
      <c r="K73" s="525"/>
      <c r="L73" s="526"/>
      <c r="M73" s="527"/>
    </row>
    <row r="74" spans="1:27" s="513" customFormat="1">
      <c r="A74" s="39"/>
      <c r="B74" s="39"/>
      <c r="C74" s="40"/>
      <c r="D74" s="39"/>
      <c r="E74" s="41"/>
      <c r="F74" s="42"/>
      <c r="G74" s="43"/>
      <c r="H74" s="43"/>
      <c r="I74" s="39"/>
      <c r="J74" s="44"/>
    </row>
    <row r="75" spans="1:27" ht="12.75" customHeight="1">
      <c r="A75" s="504"/>
      <c r="B75" s="505"/>
      <c r="C75" s="504"/>
      <c r="D75" s="504"/>
      <c r="E75" s="505"/>
      <c r="F75" s="505"/>
      <c r="G75" s="505"/>
      <c r="H75" s="505"/>
      <c r="I75" s="505"/>
      <c r="J75" s="505"/>
    </row>
    <row r="76" spans="1:27">
      <c r="A76" s="45"/>
      <c r="B76" s="45"/>
      <c r="C76" s="46" t="s">
        <v>79</v>
      </c>
      <c r="D76" s="47"/>
      <c r="E76" s="546"/>
      <c r="F76" s="546"/>
      <c r="G76" s="546"/>
      <c r="H76" s="546"/>
      <c r="I76" s="546"/>
      <c r="J76" s="546"/>
      <c r="K76" s="547"/>
      <c r="L76" s="548"/>
      <c r="S76" s="549"/>
      <c r="T76" s="550"/>
      <c r="U76" s="551"/>
    </row>
    <row r="77" spans="1:27" ht="13.8">
      <c r="A77" s="45"/>
      <c r="B77" s="45"/>
      <c r="C77" s="48"/>
      <c r="D77" s="49"/>
      <c r="E77" s="552"/>
      <c r="F77" s="552"/>
      <c r="G77" s="503"/>
      <c r="H77" s="503"/>
      <c r="I77" s="503"/>
      <c r="J77" s="503"/>
      <c r="K77" s="547"/>
      <c r="L77" s="548"/>
      <c r="N77" s="553"/>
      <c r="O77" s="553"/>
      <c r="P77" s="553"/>
      <c r="Q77" s="553"/>
      <c r="R77" s="553"/>
      <c r="S77" s="549"/>
      <c r="T77" s="550"/>
      <c r="U77" s="551"/>
      <c r="V77" s="554"/>
      <c r="W77" s="554"/>
      <c r="X77" s="554"/>
      <c r="Y77" s="554"/>
      <c r="Z77" s="554"/>
      <c r="AA77" s="554"/>
    </row>
    <row r="78" spans="1:27">
      <c r="A78" s="51"/>
      <c r="B78" s="51"/>
      <c r="C78" s="1135" t="s">
        <v>412</v>
      </c>
      <c r="D78" s="1135"/>
      <c r="E78" s="1135"/>
      <c r="F78" s="1135"/>
      <c r="G78" s="503"/>
      <c r="H78" s="1136" t="s">
        <v>56</v>
      </c>
      <c r="I78" s="1136"/>
      <c r="J78" s="1136"/>
      <c r="L78" s="555"/>
      <c r="N78" s="553"/>
      <c r="O78" s="553"/>
      <c r="P78" s="553"/>
      <c r="Q78" s="553"/>
      <c r="R78" s="553"/>
      <c r="S78" s="556"/>
      <c r="T78" s="556"/>
      <c r="U78" s="549"/>
      <c r="V78" s="557"/>
      <c r="W78" s="65"/>
      <c r="X78" s="65"/>
      <c r="Y78" s="65"/>
      <c r="Z78" s="65"/>
      <c r="AA78" s="65"/>
    </row>
    <row r="79" spans="1:27">
      <c r="A79" s="51"/>
      <c r="B79" s="51"/>
      <c r="C79" s="502" t="s">
        <v>80</v>
      </c>
      <c r="D79" s="833" t="s">
        <v>81</v>
      </c>
      <c r="E79" s="833"/>
      <c r="F79" s="833"/>
      <c r="G79" s="503"/>
      <c r="H79" s="833" t="s">
        <v>82</v>
      </c>
      <c r="I79" s="833"/>
      <c r="J79" s="833"/>
      <c r="N79" s="558"/>
      <c r="O79" s="558"/>
      <c r="P79" s="558"/>
      <c r="Q79" s="558"/>
      <c r="R79" s="558"/>
      <c r="S79" s="558"/>
      <c r="T79" s="558"/>
      <c r="U79" s="558"/>
      <c r="V79" s="558"/>
      <c r="W79" s="68"/>
      <c r="X79" s="68"/>
      <c r="Y79" s="68"/>
      <c r="Z79" s="68"/>
      <c r="AA79" s="68"/>
    </row>
    <row r="80" spans="1:27">
      <c r="A80" s="51"/>
      <c r="B80" s="51"/>
      <c r="C80" s="55"/>
      <c r="D80" s="50"/>
      <c r="E80" s="503"/>
      <c r="F80" s="503"/>
      <c r="G80" s="503"/>
      <c r="H80" s="503"/>
      <c r="I80" s="503"/>
      <c r="J80" s="559"/>
      <c r="N80" s="560"/>
      <c r="O80" s="554"/>
      <c r="P80" s="554"/>
      <c r="Q80" s="554"/>
      <c r="R80" s="554"/>
      <c r="S80" s="554"/>
      <c r="T80" s="554"/>
      <c r="U80" s="549"/>
      <c r="V80" s="549"/>
      <c r="W80" s="549"/>
      <c r="X80" s="554"/>
      <c r="Y80" s="554"/>
      <c r="Z80" s="554"/>
      <c r="AA80" s="554"/>
    </row>
    <row r="81" spans="1:27">
      <c r="A81" s="51"/>
      <c r="B81" s="51"/>
      <c r="C81" s="46" t="s">
        <v>84</v>
      </c>
      <c r="D81" s="50"/>
      <c r="E81" s="51"/>
      <c r="F81" s="52"/>
      <c r="G81" s="1139"/>
      <c r="H81" s="1139"/>
      <c r="I81" s="503"/>
      <c r="J81" s="503"/>
      <c r="N81" s="561"/>
      <c r="O81" s="561"/>
      <c r="P81" s="561"/>
      <c r="Q81" s="561"/>
      <c r="R81" s="561"/>
      <c r="S81" s="558"/>
      <c r="T81" s="561"/>
      <c r="U81" s="561"/>
      <c r="V81" s="561"/>
      <c r="W81" s="68"/>
      <c r="X81" s="66"/>
      <c r="Y81" s="66"/>
      <c r="Z81" s="66"/>
      <c r="AA81" s="66"/>
    </row>
    <row r="82" spans="1:27" ht="13.8">
      <c r="A82" s="51"/>
      <c r="B82" s="51"/>
      <c r="C82" s="58"/>
      <c r="D82" s="58"/>
      <c r="E82" s="562"/>
      <c r="F82" s="562"/>
      <c r="G82" s="54"/>
      <c r="H82" s="54"/>
      <c r="I82" s="54"/>
      <c r="J82" s="54"/>
      <c r="N82" s="563"/>
      <c r="O82" s="563"/>
      <c r="P82" s="563"/>
      <c r="Q82" s="563"/>
      <c r="R82" s="563"/>
      <c r="S82" s="556"/>
      <c r="T82" s="556"/>
      <c r="U82" s="549"/>
      <c r="V82" s="557"/>
      <c r="W82" s="65"/>
      <c r="X82" s="65"/>
      <c r="Y82" s="65"/>
      <c r="Z82" s="65"/>
      <c r="AA82" s="65"/>
    </row>
    <row r="83" spans="1:27">
      <c r="A83" s="51"/>
      <c r="B83" s="51"/>
      <c r="C83" s="564" t="s">
        <v>727</v>
      </c>
      <c r="D83" s="565"/>
      <c r="E83" s="566"/>
      <c r="F83" s="567"/>
      <c r="G83" s="52"/>
      <c r="H83" s="1138" t="s">
        <v>724</v>
      </c>
      <c r="I83" s="1138"/>
      <c r="J83" s="1138"/>
      <c r="N83" s="558"/>
      <c r="O83" s="558"/>
      <c r="P83" s="558"/>
      <c r="Q83" s="558"/>
      <c r="R83" s="558"/>
      <c r="S83" s="558"/>
      <c r="T83" s="558"/>
      <c r="U83" s="558"/>
      <c r="V83" s="558"/>
      <c r="W83" s="68"/>
      <c r="X83" s="68"/>
      <c r="Y83" s="68"/>
      <c r="Z83" s="68"/>
      <c r="AA83" s="68"/>
    </row>
    <row r="84" spans="1:27">
      <c r="A84" s="504"/>
      <c r="B84" s="505"/>
      <c r="C84" s="502" t="s">
        <v>80</v>
      </c>
      <c r="D84" s="833" t="s">
        <v>81</v>
      </c>
      <c r="E84" s="833"/>
      <c r="F84" s="833"/>
      <c r="G84" s="54"/>
      <c r="H84" s="833" t="s">
        <v>82</v>
      </c>
      <c r="I84" s="833"/>
      <c r="J84" s="833"/>
    </row>
    <row r="85" spans="1:27">
      <c r="A85" s="504"/>
      <c r="B85" s="505"/>
      <c r="C85" s="568" t="s">
        <v>87</v>
      </c>
      <c r="D85" s="504"/>
      <c r="E85" s="505"/>
      <c r="F85" s="505"/>
      <c r="G85" s="505"/>
      <c r="H85" s="505"/>
      <c r="I85" s="505"/>
      <c r="J85" s="505"/>
    </row>
    <row r="86" spans="1:27" ht="15" customHeight="1">
      <c r="A86" s="504"/>
      <c r="B86" s="505"/>
      <c r="C86" s="569" t="s">
        <v>89</v>
      </c>
      <c r="D86" s="565"/>
      <c r="E86" s="566"/>
      <c r="F86" s="567"/>
      <c r="G86" s="52"/>
      <c r="H86" s="1138" t="s">
        <v>721</v>
      </c>
      <c r="I86" s="1138"/>
      <c r="J86" s="1138"/>
    </row>
    <row r="87" spans="1:27">
      <c r="A87" s="504"/>
      <c r="B87" s="505"/>
      <c r="D87" s="833" t="s">
        <v>81</v>
      </c>
      <c r="E87" s="833"/>
      <c r="F87" s="833"/>
      <c r="G87" s="54"/>
      <c r="H87" s="833" t="s">
        <v>82</v>
      </c>
      <c r="I87" s="833"/>
      <c r="J87" s="833"/>
    </row>
    <row r="93" spans="1:27">
      <c r="B93" s="506"/>
      <c r="E93" s="506"/>
      <c r="F93" s="506"/>
      <c r="G93" s="506"/>
      <c r="H93" s="506"/>
      <c r="I93" s="506"/>
      <c r="J93" s="506"/>
    </row>
    <row r="94" spans="1:27">
      <c r="B94" s="506"/>
      <c r="E94" s="506"/>
      <c r="F94" s="506"/>
      <c r="G94" s="506"/>
      <c r="H94" s="506"/>
      <c r="I94" s="506"/>
      <c r="J94" s="506"/>
    </row>
    <row r="95" spans="1:27">
      <c r="B95" s="506"/>
      <c r="E95" s="506"/>
      <c r="F95" s="506"/>
      <c r="G95" s="506"/>
      <c r="H95" s="506"/>
      <c r="I95" s="506"/>
      <c r="J95" s="506"/>
    </row>
    <row r="96" spans="1:27">
      <c r="B96" s="506"/>
      <c r="E96" s="506"/>
      <c r="F96" s="506"/>
      <c r="G96" s="506"/>
      <c r="H96" s="506"/>
      <c r="I96" s="506"/>
      <c r="J96" s="506"/>
    </row>
    <row r="97" spans="2:11">
      <c r="B97" s="506"/>
      <c r="E97" s="506"/>
      <c r="F97" s="506"/>
      <c r="G97" s="506"/>
      <c r="H97" s="506"/>
      <c r="I97" s="506"/>
      <c r="J97" s="506"/>
    </row>
    <row r="98" spans="2:11">
      <c r="B98" s="506"/>
      <c r="E98" s="506"/>
      <c r="F98" s="506"/>
      <c r="G98" s="506"/>
      <c r="H98" s="506"/>
      <c r="I98" s="506"/>
      <c r="J98" s="506"/>
    </row>
    <row r="99" spans="2:11">
      <c r="B99" s="506"/>
      <c r="E99" s="506"/>
      <c r="F99" s="506"/>
      <c r="G99" s="506"/>
      <c r="H99" s="506"/>
      <c r="I99" s="506"/>
      <c r="J99" s="506"/>
    </row>
    <row r="100" spans="2:11">
      <c r="B100" s="506"/>
      <c r="E100" s="506"/>
      <c r="F100" s="506"/>
      <c r="G100" s="506"/>
      <c r="H100" s="506"/>
      <c r="I100" s="506"/>
      <c r="J100" s="506"/>
    </row>
    <row r="101" spans="2:11">
      <c r="B101" s="506"/>
      <c r="E101" s="506"/>
      <c r="F101" s="506"/>
      <c r="G101" s="506"/>
      <c r="H101" s="506"/>
      <c r="I101" s="506"/>
      <c r="J101" s="506"/>
    </row>
    <row r="102" spans="2:11">
      <c r="B102" s="506"/>
      <c r="E102" s="506"/>
      <c r="F102" s="506"/>
      <c r="G102" s="506"/>
      <c r="H102" s="506"/>
      <c r="I102" s="506"/>
      <c r="J102" s="506"/>
    </row>
    <row r="103" spans="2:11">
      <c r="B103" s="506"/>
      <c r="E103" s="506"/>
      <c r="F103" s="506"/>
      <c r="G103" s="506"/>
      <c r="H103" s="506"/>
      <c r="I103" s="506"/>
      <c r="J103" s="506"/>
    </row>
    <row r="104" spans="2:11">
      <c r="B104" s="506"/>
      <c r="E104" s="506"/>
      <c r="F104" s="506"/>
      <c r="G104" s="506"/>
      <c r="H104" s="506"/>
      <c r="I104" s="506"/>
      <c r="J104" s="506"/>
    </row>
    <row r="105" spans="2:11">
      <c r="B105" s="506"/>
      <c r="E105" s="506"/>
      <c r="F105" s="506"/>
      <c r="G105" s="506"/>
      <c r="H105" s="506"/>
      <c r="I105" s="506"/>
      <c r="J105" s="506"/>
    </row>
    <row r="106" spans="2:11">
      <c r="B106" s="506"/>
      <c r="E106" s="506"/>
      <c r="F106" s="506"/>
      <c r="G106" s="506"/>
      <c r="H106" s="506"/>
      <c r="I106" s="506"/>
      <c r="J106" s="506"/>
      <c r="K106" s="506">
        <f>МТР!G76</f>
        <v>0</v>
      </c>
    </row>
    <row r="107" spans="2:11">
      <c r="B107" s="506"/>
      <c r="E107" s="506"/>
      <c r="F107" s="506"/>
      <c r="G107" s="506"/>
      <c r="H107" s="506"/>
      <c r="I107" s="506"/>
      <c r="J107" s="506"/>
    </row>
    <row r="108" spans="2:11">
      <c r="B108" s="506"/>
      <c r="E108" s="506"/>
      <c r="F108" s="506"/>
      <c r="G108" s="506"/>
      <c r="H108" s="506"/>
      <c r="I108" s="506"/>
      <c r="J108" s="506"/>
    </row>
    <row r="109" spans="2:11">
      <c r="B109" s="506"/>
      <c r="E109" s="506"/>
      <c r="F109" s="506"/>
      <c r="G109" s="506"/>
      <c r="H109" s="506"/>
      <c r="I109" s="506"/>
      <c r="J109" s="506"/>
    </row>
    <row r="110" spans="2:11">
      <c r="B110" s="506"/>
      <c r="E110" s="506"/>
      <c r="F110" s="506"/>
      <c r="G110" s="506"/>
      <c r="H110" s="506"/>
      <c r="I110" s="506"/>
      <c r="J110" s="506"/>
    </row>
    <row r="111" spans="2:11">
      <c r="B111" s="506"/>
      <c r="E111" s="506"/>
      <c r="F111" s="506"/>
      <c r="G111" s="506"/>
      <c r="H111" s="506"/>
      <c r="I111" s="506"/>
      <c r="J111" s="506"/>
    </row>
    <row r="112" spans="2:11">
      <c r="B112" s="506"/>
      <c r="E112" s="506"/>
      <c r="F112" s="506"/>
      <c r="G112" s="506"/>
      <c r="H112" s="506"/>
      <c r="I112" s="506"/>
      <c r="J112" s="506"/>
    </row>
    <row r="113" spans="2:10">
      <c r="B113" s="506"/>
      <c r="E113" s="506"/>
      <c r="F113" s="506"/>
      <c r="G113" s="506"/>
      <c r="H113" s="506"/>
      <c r="I113" s="506"/>
      <c r="J113" s="506"/>
    </row>
    <row r="114" spans="2:10">
      <c r="B114" s="506"/>
      <c r="E114" s="506"/>
      <c r="F114" s="506"/>
      <c r="G114" s="506"/>
      <c r="H114" s="506"/>
      <c r="I114" s="506"/>
      <c r="J114" s="506"/>
    </row>
    <row r="115" spans="2:10">
      <c r="B115" s="506"/>
      <c r="E115" s="506"/>
      <c r="F115" s="506"/>
      <c r="G115" s="506"/>
      <c r="H115" s="506"/>
      <c r="I115" s="506"/>
      <c r="J115" s="506"/>
    </row>
    <row r="116" spans="2:10">
      <c r="B116" s="506"/>
      <c r="E116" s="506"/>
      <c r="F116" s="506"/>
      <c r="G116" s="506"/>
      <c r="H116" s="506"/>
      <c r="I116" s="506"/>
      <c r="J116" s="506"/>
    </row>
    <row r="117" spans="2:10">
      <c r="B117" s="506"/>
      <c r="E117" s="506"/>
      <c r="F117" s="506"/>
      <c r="G117" s="506"/>
      <c r="H117" s="506"/>
      <c r="I117" s="506"/>
      <c r="J117" s="506"/>
    </row>
    <row r="118" spans="2:10">
      <c r="B118" s="506"/>
      <c r="E118" s="506"/>
      <c r="F118" s="506"/>
      <c r="G118" s="506"/>
      <c r="H118" s="506"/>
      <c r="I118" s="506"/>
      <c r="J118" s="506"/>
    </row>
    <row r="119" spans="2:10">
      <c r="B119" s="506"/>
      <c r="E119" s="506"/>
      <c r="F119" s="506"/>
      <c r="G119" s="506"/>
      <c r="H119" s="506"/>
      <c r="I119" s="506"/>
      <c r="J119" s="506"/>
    </row>
    <row r="120" spans="2:10">
      <c r="B120" s="506"/>
      <c r="E120" s="506"/>
      <c r="F120" s="506"/>
      <c r="G120" s="506"/>
      <c r="H120" s="506"/>
      <c r="I120" s="506"/>
      <c r="J120" s="506"/>
    </row>
    <row r="121" spans="2:10">
      <c r="B121" s="506"/>
      <c r="E121" s="506"/>
      <c r="F121" s="506"/>
      <c r="G121" s="506"/>
      <c r="H121" s="506"/>
      <c r="I121" s="506"/>
      <c r="J121" s="506"/>
    </row>
    <row r="122" spans="2:10">
      <c r="B122" s="506"/>
      <c r="E122" s="506"/>
      <c r="F122" s="506"/>
      <c r="G122" s="506"/>
      <c r="H122" s="506"/>
      <c r="I122" s="506"/>
      <c r="J122" s="506"/>
    </row>
    <row r="123" spans="2:10">
      <c r="B123" s="506"/>
      <c r="E123" s="506"/>
      <c r="F123" s="506"/>
      <c r="G123" s="506"/>
      <c r="H123" s="506"/>
      <c r="I123" s="506"/>
      <c r="J123" s="506"/>
    </row>
    <row r="124" spans="2:10">
      <c r="B124" s="506"/>
      <c r="E124" s="506"/>
      <c r="F124" s="506"/>
      <c r="G124" s="506"/>
      <c r="H124" s="506"/>
      <c r="I124" s="506"/>
      <c r="J124" s="506"/>
    </row>
    <row r="125" spans="2:10">
      <c r="B125" s="506"/>
      <c r="E125" s="506"/>
      <c r="F125" s="506"/>
      <c r="G125" s="506"/>
      <c r="H125" s="506"/>
      <c r="I125" s="506"/>
      <c r="J125" s="506"/>
    </row>
    <row r="126" spans="2:10">
      <c r="B126" s="506"/>
      <c r="E126" s="506"/>
      <c r="F126" s="506"/>
      <c r="G126" s="506"/>
      <c r="H126" s="506"/>
      <c r="I126" s="506"/>
      <c r="J126" s="506"/>
    </row>
    <row r="127" spans="2:10">
      <c r="B127" s="506"/>
      <c r="E127" s="506"/>
      <c r="F127" s="506"/>
      <c r="G127" s="506"/>
      <c r="H127" s="506"/>
      <c r="I127" s="506"/>
      <c r="J127" s="506"/>
    </row>
    <row r="128" spans="2:10">
      <c r="B128" s="506"/>
      <c r="E128" s="506"/>
      <c r="F128" s="506"/>
      <c r="G128" s="506"/>
      <c r="H128" s="506"/>
      <c r="I128" s="506"/>
      <c r="J128" s="506"/>
    </row>
    <row r="129" spans="2:10">
      <c r="B129" s="506"/>
      <c r="E129" s="506"/>
      <c r="F129" s="506"/>
      <c r="G129" s="506"/>
      <c r="H129" s="506"/>
      <c r="I129" s="506"/>
      <c r="J129" s="506"/>
    </row>
    <row r="130" spans="2:10">
      <c r="B130" s="506"/>
      <c r="E130" s="506"/>
      <c r="F130" s="506"/>
      <c r="G130" s="506"/>
      <c r="H130" s="506"/>
      <c r="I130" s="506"/>
      <c r="J130" s="506"/>
    </row>
    <row r="131" spans="2:10">
      <c r="B131" s="506"/>
      <c r="E131" s="506"/>
      <c r="F131" s="506"/>
      <c r="G131" s="506"/>
      <c r="H131" s="506"/>
      <c r="I131" s="506"/>
      <c r="J131" s="506"/>
    </row>
    <row r="132" spans="2:10">
      <c r="B132" s="506"/>
      <c r="E132" s="506"/>
      <c r="F132" s="506"/>
      <c r="G132" s="506"/>
      <c r="H132" s="506"/>
      <c r="I132" s="506"/>
      <c r="J132" s="506"/>
    </row>
    <row r="133" spans="2:10">
      <c r="B133" s="506"/>
      <c r="E133" s="506"/>
      <c r="F133" s="506"/>
      <c r="G133" s="506"/>
      <c r="H133" s="506"/>
      <c r="I133" s="506"/>
      <c r="J133" s="506"/>
    </row>
    <row r="134" spans="2:10">
      <c r="B134" s="506"/>
      <c r="E134" s="506"/>
      <c r="F134" s="506"/>
      <c r="G134" s="506"/>
      <c r="H134" s="506"/>
      <c r="I134" s="506"/>
      <c r="J134" s="506"/>
    </row>
    <row r="135" spans="2:10">
      <c r="B135" s="506"/>
      <c r="E135" s="506"/>
      <c r="F135" s="506"/>
      <c r="G135" s="506"/>
      <c r="H135" s="506"/>
      <c r="I135" s="506"/>
      <c r="J135" s="506"/>
    </row>
    <row r="136" spans="2:10">
      <c r="B136" s="506"/>
      <c r="E136" s="506"/>
      <c r="F136" s="506"/>
      <c r="G136" s="506"/>
      <c r="H136" s="506"/>
      <c r="I136" s="506"/>
      <c r="J136" s="506"/>
    </row>
    <row r="137" spans="2:10">
      <c r="B137" s="506"/>
      <c r="E137" s="506"/>
      <c r="F137" s="506"/>
      <c r="G137" s="506"/>
      <c r="H137" s="506"/>
      <c r="I137" s="506"/>
      <c r="J137" s="506"/>
    </row>
    <row r="138" spans="2:10">
      <c r="B138" s="506"/>
      <c r="E138" s="506"/>
      <c r="F138" s="506"/>
      <c r="G138" s="506"/>
      <c r="H138" s="506"/>
      <c r="I138" s="506"/>
      <c r="J138" s="506"/>
    </row>
    <row r="139" spans="2:10">
      <c r="B139" s="506"/>
      <c r="E139" s="506"/>
      <c r="F139" s="506"/>
      <c r="G139" s="506"/>
      <c r="H139" s="506"/>
      <c r="I139" s="506"/>
      <c r="J139" s="506"/>
    </row>
    <row r="140" spans="2:10">
      <c r="B140" s="506"/>
      <c r="E140" s="506"/>
      <c r="F140" s="506"/>
      <c r="G140" s="506"/>
      <c r="H140" s="506"/>
      <c r="I140" s="506"/>
      <c r="J140" s="506"/>
    </row>
    <row r="141" spans="2:10">
      <c r="B141" s="506"/>
      <c r="E141" s="506"/>
      <c r="F141" s="506"/>
      <c r="G141" s="506"/>
      <c r="H141" s="506"/>
      <c r="I141" s="506"/>
      <c r="J141" s="506"/>
    </row>
    <row r="142" spans="2:10">
      <c r="B142" s="506"/>
      <c r="E142" s="506"/>
      <c r="F142" s="506"/>
      <c r="G142" s="506"/>
      <c r="H142" s="506"/>
      <c r="I142" s="506"/>
      <c r="J142" s="506"/>
    </row>
    <row r="143" spans="2:10">
      <c r="B143" s="506"/>
      <c r="E143" s="506"/>
      <c r="F143" s="506"/>
      <c r="G143" s="506"/>
      <c r="H143" s="506"/>
      <c r="I143" s="506"/>
      <c r="J143" s="506"/>
    </row>
    <row r="144" spans="2:10">
      <c r="B144" s="506"/>
      <c r="E144" s="506"/>
      <c r="F144" s="506"/>
      <c r="G144" s="506"/>
      <c r="H144" s="506"/>
      <c r="I144" s="506"/>
      <c r="J144" s="506"/>
    </row>
    <row r="145" spans="2:10">
      <c r="B145" s="506"/>
      <c r="E145" s="506"/>
      <c r="F145" s="506"/>
      <c r="G145" s="506"/>
      <c r="H145" s="506"/>
      <c r="I145" s="506"/>
      <c r="J145" s="506"/>
    </row>
    <row r="146" spans="2:10">
      <c r="B146" s="506"/>
      <c r="E146" s="506"/>
      <c r="F146" s="506"/>
      <c r="G146" s="506"/>
      <c r="H146" s="506"/>
      <c r="I146" s="506"/>
      <c r="J146" s="506"/>
    </row>
    <row r="147" spans="2:10">
      <c r="B147" s="506"/>
      <c r="E147" s="506"/>
      <c r="F147" s="506"/>
      <c r="G147" s="506"/>
      <c r="H147" s="506"/>
      <c r="I147" s="506"/>
      <c r="J147" s="506"/>
    </row>
    <row r="148" spans="2:10">
      <c r="B148" s="506"/>
      <c r="E148" s="506"/>
      <c r="F148" s="506"/>
      <c r="G148" s="506"/>
      <c r="H148" s="506"/>
      <c r="I148" s="506"/>
      <c r="J148" s="506"/>
    </row>
    <row r="149" spans="2:10">
      <c r="B149" s="506"/>
      <c r="E149" s="506"/>
      <c r="F149" s="506"/>
      <c r="G149" s="506"/>
      <c r="H149" s="506"/>
      <c r="I149" s="506"/>
      <c r="J149" s="506"/>
    </row>
    <row r="150" spans="2:10">
      <c r="B150" s="506"/>
      <c r="E150" s="506"/>
      <c r="F150" s="506"/>
      <c r="G150" s="506"/>
      <c r="H150" s="506"/>
      <c r="I150" s="506"/>
      <c r="J150" s="506"/>
    </row>
    <row r="151" spans="2:10">
      <c r="B151" s="506"/>
      <c r="E151" s="506"/>
      <c r="F151" s="506"/>
      <c r="G151" s="506"/>
      <c r="H151" s="506"/>
      <c r="I151" s="506"/>
      <c r="J151" s="506"/>
    </row>
    <row r="152" spans="2:10">
      <c r="B152" s="506"/>
      <c r="E152" s="506"/>
      <c r="F152" s="506"/>
      <c r="G152" s="506"/>
      <c r="H152" s="506"/>
      <c r="I152" s="506"/>
      <c r="J152" s="506"/>
    </row>
    <row r="153" spans="2:10">
      <c r="B153" s="506"/>
      <c r="E153" s="506"/>
      <c r="F153" s="506"/>
      <c r="G153" s="506"/>
      <c r="H153" s="506"/>
      <c r="I153" s="506"/>
      <c r="J153" s="506"/>
    </row>
    <row r="154" spans="2:10">
      <c r="B154" s="506"/>
      <c r="E154" s="506"/>
      <c r="F154" s="506"/>
      <c r="G154" s="506"/>
      <c r="H154" s="506"/>
      <c r="I154" s="506"/>
      <c r="J154" s="506"/>
    </row>
    <row r="155" spans="2:10">
      <c r="B155" s="506"/>
      <c r="E155" s="506"/>
      <c r="F155" s="506"/>
      <c r="G155" s="506"/>
      <c r="H155" s="506"/>
      <c r="I155" s="506"/>
      <c r="J155" s="506"/>
    </row>
    <row r="156" spans="2:10">
      <c r="B156" s="506"/>
      <c r="E156" s="506"/>
      <c r="F156" s="506"/>
      <c r="G156" s="506"/>
      <c r="H156" s="506"/>
      <c r="I156" s="506"/>
      <c r="J156" s="506"/>
    </row>
    <row r="170" spans="2:10">
      <c r="B170" s="506"/>
      <c r="E170" s="506"/>
      <c r="F170" s="506"/>
      <c r="G170" s="506"/>
      <c r="H170" s="506"/>
      <c r="I170" s="506"/>
      <c r="J170" s="506"/>
    </row>
    <row r="171" spans="2:10">
      <c r="B171" s="506"/>
      <c r="E171" s="506"/>
      <c r="F171" s="506"/>
      <c r="G171" s="506"/>
      <c r="H171" s="506"/>
      <c r="I171" s="506"/>
      <c r="J171" s="506"/>
    </row>
    <row r="172" spans="2:10">
      <c r="B172" s="506"/>
      <c r="E172" s="506"/>
      <c r="F172" s="506"/>
      <c r="G172" s="506"/>
      <c r="H172" s="506"/>
      <c r="I172" s="506"/>
      <c r="J172" s="506"/>
    </row>
    <row r="173" spans="2:10">
      <c r="B173" s="506"/>
      <c r="E173" s="506"/>
      <c r="F173" s="506"/>
      <c r="G173" s="506"/>
      <c r="H173" s="506"/>
      <c r="I173" s="506"/>
      <c r="J173" s="506"/>
    </row>
    <row r="174" spans="2:10">
      <c r="B174" s="506"/>
      <c r="E174" s="506"/>
      <c r="F174" s="506"/>
      <c r="G174" s="506"/>
      <c r="H174" s="506"/>
      <c r="I174" s="506"/>
      <c r="J174" s="506"/>
    </row>
    <row r="175" spans="2:10">
      <c r="B175" s="506"/>
      <c r="E175" s="506"/>
      <c r="F175" s="506"/>
      <c r="G175" s="506"/>
      <c r="H175" s="506"/>
      <c r="I175" s="506"/>
      <c r="J175" s="506"/>
    </row>
    <row r="176" spans="2:10">
      <c r="B176" s="506"/>
      <c r="E176" s="506"/>
      <c r="F176" s="506"/>
      <c r="G176" s="506"/>
      <c r="H176" s="506"/>
      <c r="I176" s="506"/>
      <c r="J176" s="506"/>
    </row>
    <row r="177" spans="2:10">
      <c r="B177" s="506"/>
      <c r="E177" s="506"/>
      <c r="F177" s="506"/>
      <c r="G177" s="506"/>
      <c r="H177" s="506"/>
      <c r="I177" s="506"/>
      <c r="J177" s="506"/>
    </row>
    <row r="178" spans="2:10">
      <c r="B178" s="506"/>
      <c r="E178" s="506"/>
      <c r="F178" s="506"/>
      <c r="G178" s="506"/>
      <c r="H178" s="506"/>
      <c r="I178" s="506"/>
      <c r="J178" s="506"/>
    </row>
    <row r="179" spans="2:10">
      <c r="B179" s="506"/>
      <c r="E179" s="506"/>
      <c r="F179" s="506"/>
      <c r="G179" s="506"/>
      <c r="H179" s="506"/>
      <c r="I179" s="506"/>
      <c r="J179" s="506"/>
    </row>
    <row r="180" spans="2:10">
      <c r="B180" s="506"/>
      <c r="E180" s="506"/>
      <c r="F180" s="506"/>
      <c r="G180" s="506"/>
      <c r="H180" s="506"/>
      <c r="I180" s="506"/>
      <c r="J180" s="506"/>
    </row>
    <row r="181" spans="2:10">
      <c r="B181" s="506"/>
      <c r="E181" s="506"/>
      <c r="F181" s="506"/>
      <c r="G181" s="506"/>
      <c r="H181" s="506"/>
      <c r="I181" s="506"/>
      <c r="J181" s="506"/>
    </row>
    <row r="182" spans="2:10">
      <c r="B182" s="506"/>
      <c r="E182" s="506"/>
      <c r="F182" s="506"/>
      <c r="G182" s="506"/>
      <c r="H182" s="506"/>
      <c r="I182" s="506"/>
      <c r="J182" s="506"/>
    </row>
    <row r="184" spans="2:10">
      <c r="B184" s="506"/>
      <c r="E184" s="506"/>
      <c r="F184" s="506"/>
      <c r="G184" s="506"/>
      <c r="H184" s="506"/>
      <c r="I184" s="506"/>
      <c r="J184" s="506"/>
    </row>
    <row r="185" spans="2:10">
      <c r="B185" s="506"/>
      <c r="E185" s="506"/>
      <c r="F185" s="506"/>
      <c r="G185" s="506"/>
      <c r="H185" s="506"/>
      <c r="I185" s="506"/>
      <c r="J185" s="506"/>
    </row>
  </sheetData>
  <mergeCells count="16">
    <mergeCell ref="C78:F78"/>
    <mergeCell ref="H78:J78"/>
    <mergeCell ref="H87:J87"/>
    <mergeCell ref="A2:J2"/>
    <mergeCell ref="A3:J3"/>
    <mergeCell ref="A4:J4"/>
    <mergeCell ref="A10:J10"/>
    <mergeCell ref="A11:J11"/>
    <mergeCell ref="H86:J86"/>
    <mergeCell ref="D87:F87"/>
    <mergeCell ref="D79:F79"/>
    <mergeCell ref="H79:J79"/>
    <mergeCell ref="G81:H81"/>
    <mergeCell ref="H83:J83"/>
    <mergeCell ref="D84:F84"/>
    <mergeCell ref="H84:J84"/>
  </mergeCells>
  <pageMargins left="0" right="0" top="0" bottom="0" header="0.31496062992125984" footer="0.31496062992125984"/>
  <pageSetup paperSize="9" scale="8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M76"/>
  <sheetViews>
    <sheetView workbookViewId="0">
      <selection activeCell="G40" sqref="G40"/>
    </sheetView>
  </sheetViews>
  <sheetFormatPr defaultColWidth="9.109375" defaultRowHeight="13.2"/>
  <cols>
    <col min="1" max="1" width="7.109375" style="655" customWidth="1"/>
    <col min="2" max="2" width="10.6640625" style="655" customWidth="1"/>
    <col min="3" max="3" width="34.109375" style="655" customWidth="1"/>
    <col min="4" max="4" width="10.33203125" style="655" customWidth="1"/>
    <col min="5" max="5" width="9.109375" style="655" customWidth="1"/>
    <col min="6" max="6" width="12.33203125" style="655" customWidth="1"/>
    <col min="7" max="7" width="13.33203125" style="655" customWidth="1"/>
    <col min="8" max="16384" width="9.109375" style="655"/>
  </cols>
  <sheetData>
    <row r="1" spans="1:13">
      <c r="A1" s="1151" t="s">
        <v>396</v>
      </c>
      <c r="B1" s="1151"/>
      <c r="C1" s="1151"/>
      <c r="D1" s="1151"/>
      <c r="E1" s="696"/>
      <c r="F1" s="697"/>
      <c r="G1" s="698" t="s">
        <v>636</v>
      </c>
    </row>
    <row r="2" spans="1:13">
      <c r="A2" s="699" t="s">
        <v>637</v>
      </c>
      <c r="B2" s="699"/>
      <c r="C2" s="699"/>
      <c r="D2" s="699"/>
      <c r="E2" s="696"/>
      <c r="F2" s="697"/>
      <c r="G2" s="698" t="s">
        <v>729</v>
      </c>
    </row>
    <row r="3" spans="1:13">
      <c r="A3" s="1152" t="s">
        <v>672</v>
      </c>
      <c r="B3" s="1152"/>
      <c r="C3" s="1152"/>
      <c r="D3" s="1152"/>
      <c r="E3" s="700"/>
      <c r="F3" s="701"/>
      <c r="G3" s="697"/>
    </row>
    <row r="4" spans="1:13">
      <c r="A4" s="701"/>
      <c r="B4" s="701"/>
      <c r="C4" s="701"/>
      <c r="D4" s="701"/>
      <c r="E4" s="700"/>
      <c r="F4" s="701"/>
      <c r="G4" s="697"/>
    </row>
    <row r="5" spans="1:13">
      <c r="A5" s="702"/>
      <c r="B5" s="702"/>
      <c r="C5" s="702"/>
      <c r="D5" s="702"/>
      <c r="E5" s="703"/>
      <c r="F5" s="702"/>
      <c r="G5" s="697"/>
    </row>
    <row r="6" spans="1:13">
      <c r="A6" s="1153" t="s">
        <v>714</v>
      </c>
      <c r="B6" s="1153"/>
      <c r="C6" s="1153"/>
      <c r="D6" s="1153"/>
      <c r="E6" s="1153"/>
      <c r="F6" s="1153"/>
      <c r="G6" s="1153"/>
    </row>
    <row r="7" spans="1:13" ht="14.25" customHeight="1">
      <c r="A7" s="1154"/>
      <c r="B7" s="1155"/>
      <c r="C7" s="1155"/>
      <c r="D7" s="1155"/>
      <c r="E7" s="1155"/>
      <c r="F7" s="1155"/>
      <c r="G7" s="1155"/>
    </row>
    <row r="8" spans="1:13">
      <c r="A8" s="704"/>
      <c r="B8" s="705"/>
      <c r="C8" s="705"/>
      <c r="D8" s="705"/>
      <c r="E8" s="705"/>
      <c r="F8" s="704"/>
      <c r="G8" s="704"/>
    </row>
    <row r="9" spans="1:13" ht="66">
      <c r="A9" s="706" t="s">
        <v>638</v>
      </c>
      <c r="B9" s="707" t="s">
        <v>639</v>
      </c>
      <c r="C9" s="708" t="s">
        <v>1</v>
      </c>
      <c r="D9" s="708" t="s">
        <v>2</v>
      </c>
      <c r="E9" s="708" t="s">
        <v>393</v>
      </c>
      <c r="F9" s="709" t="s">
        <v>640</v>
      </c>
      <c r="G9" s="709" t="s">
        <v>641</v>
      </c>
    </row>
    <row r="10" spans="1:13">
      <c r="A10" s="1156" t="s">
        <v>773</v>
      </c>
      <c r="B10" s="1157"/>
      <c r="C10" s="1157"/>
      <c r="D10" s="1157"/>
      <c r="E10" s="1157"/>
      <c r="F10" s="1157"/>
      <c r="G10" s="1158"/>
      <c r="I10" s="571"/>
      <c r="J10" s="571"/>
      <c r="K10" s="571"/>
      <c r="L10" s="571"/>
      <c r="M10" s="571"/>
    </row>
    <row r="11" spans="1:13" s="364" customFormat="1" ht="30.6" customHeight="1">
      <c r="A11" s="641" t="s">
        <v>642</v>
      </c>
      <c r="B11" s="807" t="s">
        <v>768</v>
      </c>
      <c r="C11" s="808" t="s">
        <v>769</v>
      </c>
      <c r="D11" s="809" t="s">
        <v>702</v>
      </c>
      <c r="E11" s="810">
        <v>13.79</v>
      </c>
      <c r="F11" s="671">
        <v>5.3</v>
      </c>
      <c r="G11" s="710">
        <f>E11*F11</f>
        <v>73.09</v>
      </c>
      <c r="I11" s="711"/>
      <c r="J11" s="712"/>
      <c r="K11" s="713"/>
      <c r="L11" s="167"/>
      <c r="M11" s="714"/>
    </row>
    <row r="12" spans="1:13" s="364" customFormat="1" ht="30.6" customHeight="1">
      <c r="A12" s="641" t="s">
        <v>643</v>
      </c>
      <c r="B12" s="807" t="s">
        <v>770</v>
      </c>
      <c r="C12" s="808" t="s">
        <v>703</v>
      </c>
      <c r="D12" s="809" t="s">
        <v>702</v>
      </c>
      <c r="E12" s="810">
        <v>2.38</v>
      </c>
      <c r="F12" s="671">
        <v>0.9</v>
      </c>
      <c r="G12" s="710">
        <f t="shared" ref="G12:G27" si="0">E12*F12</f>
        <v>2.14</v>
      </c>
      <c r="I12" s="711"/>
      <c r="J12" s="712"/>
      <c r="K12" s="713"/>
      <c r="L12" s="167"/>
      <c r="M12" s="714"/>
    </row>
    <row r="13" spans="1:13" s="364" customFormat="1" ht="47.4" hidden="1" customHeight="1">
      <c r="A13" s="641" t="s">
        <v>677</v>
      </c>
      <c r="B13" s="772"/>
      <c r="C13" s="773"/>
      <c r="D13" s="774"/>
      <c r="E13" s="775"/>
      <c r="F13" s="671"/>
      <c r="G13" s="710">
        <f t="shared" si="0"/>
        <v>0</v>
      </c>
      <c r="I13" s="711"/>
      <c r="J13" s="712"/>
      <c r="K13" s="713"/>
      <c r="L13" s="167"/>
      <c r="M13" s="714"/>
    </row>
    <row r="14" spans="1:13" s="364" customFormat="1" ht="37.200000000000003" hidden="1" customHeight="1">
      <c r="A14" s="641" t="s">
        <v>644</v>
      </c>
      <c r="B14" s="772"/>
      <c r="C14" s="773"/>
      <c r="D14" s="774"/>
      <c r="E14" s="775"/>
      <c r="F14" s="671"/>
      <c r="G14" s="710">
        <f t="shared" si="0"/>
        <v>0</v>
      </c>
      <c r="I14" s="711"/>
      <c r="J14" s="712"/>
      <c r="K14" s="713"/>
      <c r="L14" s="167"/>
      <c r="M14" s="714"/>
    </row>
    <row r="15" spans="1:13" s="364" customFormat="1" ht="27.6" hidden="1" customHeight="1">
      <c r="A15" s="641" t="s">
        <v>645</v>
      </c>
      <c r="B15" s="779"/>
      <c r="C15" s="780"/>
      <c r="D15" s="781"/>
      <c r="E15" s="782"/>
      <c r="F15" s="671"/>
      <c r="G15" s="710">
        <f t="shared" si="0"/>
        <v>0</v>
      </c>
      <c r="I15" s="711"/>
      <c r="J15" s="712"/>
      <c r="K15" s="713"/>
      <c r="L15" s="167"/>
      <c r="M15" s="714"/>
    </row>
    <row r="16" spans="1:13" s="364" customFormat="1" ht="46.8" hidden="1" customHeight="1">
      <c r="A16" s="641" t="s">
        <v>646</v>
      </c>
      <c r="B16" s="772"/>
      <c r="C16" s="773"/>
      <c r="D16" s="774"/>
      <c r="E16" s="775"/>
      <c r="F16" s="671"/>
      <c r="G16" s="710">
        <f t="shared" si="0"/>
        <v>0</v>
      </c>
      <c r="I16" s="711"/>
      <c r="J16" s="712"/>
      <c r="K16" s="713"/>
      <c r="L16" s="167"/>
      <c r="M16" s="714"/>
    </row>
    <row r="17" spans="1:13" s="364" customFormat="1" ht="48" hidden="1" customHeight="1">
      <c r="A17" s="641" t="s">
        <v>647</v>
      </c>
      <c r="B17" s="772"/>
      <c r="C17" s="773"/>
      <c r="D17" s="774"/>
      <c r="E17" s="775"/>
      <c r="F17" s="671"/>
      <c r="G17" s="710">
        <f t="shared" si="0"/>
        <v>0</v>
      </c>
      <c r="I17" s="711"/>
      <c r="J17" s="712"/>
      <c r="K17" s="713"/>
      <c r="L17" s="167"/>
      <c r="M17" s="714"/>
    </row>
    <row r="18" spans="1:13" s="364" customFormat="1" ht="29.4" hidden="1" customHeight="1">
      <c r="A18" s="641" t="s">
        <v>508</v>
      </c>
      <c r="B18" s="772"/>
      <c r="C18" s="773"/>
      <c r="D18" s="774"/>
      <c r="E18" s="775"/>
      <c r="F18" s="671"/>
      <c r="G18" s="710">
        <f t="shared" si="0"/>
        <v>0</v>
      </c>
      <c r="I18" s="711"/>
      <c r="J18" s="712"/>
      <c r="K18" s="713"/>
      <c r="L18" s="167"/>
      <c r="M18" s="714"/>
    </row>
    <row r="19" spans="1:13" s="364" customFormat="1" ht="42.6" hidden="1" customHeight="1">
      <c r="A19" s="641" t="s">
        <v>520</v>
      </c>
      <c r="B19" s="772"/>
      <c r="C19" s="773"/>
      <c r="D19" s="774"/>
      <c r="E19" s="775"/>
      <c r="F19" s="671"/>
      <c r="G19" s="710">
        <f t="shared" si="0"/>
        <v>0</v>
      </c>
      <c r="I19" s="711"/>
      <c r="J19" s="712"/>
      <c r="K19" s="713"/>
      <c r="L19" s="167"/>
      <c r="M19" s="714"/>
    </row>
    <row r="20" spans="1:13" s="364" customFormat="1" ht="31.8" hidden="1" customHeight="1">
      <c r="A20" s="641" t="s">
        <v>704</v>
      </c>
      <c r="B20" s="772"/>
      <c r="C20" s="773"/>
      <c r="D20" s="774"/>
      <c r="E20" s="775"/>
      <c r="F20" s="671"/>
      <c r="G20" s="710">
        <f t="shared" si="0"/>
        <v>0</v>
      </c>
      <c r="I20" s="711"/>
      <c r="J20" s="712"/>
      <c r="K20" s="713"/>
      <c r="L20" s="167"/>
      <c r="M20" s="714"/>
    </row>
    <row r="21" spans="1:13" s="364" customFormat="1" ht="41.4" hidden="1" customHeight="1">
      <c r="A21" s="641" t="s">
        <v>648</v>
      </c>
      <c r="B21" s="772"/>
      <c r="C21" s="773"/>
      <c r="D21" s="774"/>
      <c r="E21" s="775"/>
      <c r="F21" s="671"/>
      <c r="G21" s="710">
        <f t="shared" si="0"/>
        <v>0</v>
      </c>
      <c r="I21" s="711"/>
      <c r="J21" s="712"/>
      <c r="K21" s="713"/>
      <c r="L21" s="167"/>
      <c r="M21" s="714"/>
    </row>
    <row r="22" spans="1:13" s="364" customFormat="1" ht="43.2" hidden="1" customHeight="1">
      <c r="A22" s="641" t="s">
        <v>649</v>
      </c>
      <c r="B22" s="772"/>
      <c r="C22" s="773"/>
      <c r="D22" s="774"/>
      <c r="E22" s="775"/>
      <c r="F22" s="671"/>
      <c r="G22" s="710">
        <f t="shared" si="0"/>
        <v>0</v>
      </c>
      <c r="I22" s="711"/>
      <c r="J22" s="712"/>
      <c r="K22" s="713"/>
      <c r="L22" s="167"/>
      <c r="M22" s="714"/>
    </row>
    <row r="23" spans="1:13" s="364" customFormat="1" ht="43.8" hidden="1" customHeight="1">
      <c r="A23" s="641" t="s">
        <v>717</v>
      </c>
      <c r="B23" s="772"/>
      <c r="C23" s="773"/>
      <c r="D23" s="774"/>
      <c r="E23" s="775"/>
      <c r="F23" s="671"/>
      <c r="G23" s="710">
        <f t="shared" si="0"/>
        <v>0</v>
      </c>
      <c r="I23" s="711"/>
      <c r="J23" s="712"/>
      <c r="K23" s="713"/>
      <c r="L23" s="167"/>
      <c r="M23" s="714"/>
    </row>
    <row r="24" spans="1:13" s="364" customFormat="1" ht="30.75" hidden="1" customHeight="1">
      <c r="A24" s="641" t="s">
        <v>650</v>
      </c>
      <c r="B24" s="772"/>
      <c r="C24" s="773"/>
      <c r="D24" s="774"/>
      <c r="E24" s="775"/>
      <c r="F24" s="671"/>
      <c r="G24" s="710">
        <f t="shared" si="0"/>
        <v>0</v>
      </c>
      <c r="I24" s="711"/>
      <c r="J24" s="712"/>
      <c r="K24" s="713"/>
      <c r="L24" s="167"/>
      <c r="M24" s="714"/>
    </row>
    <row r="25" spans="1:13" s="364" customFormat="1" ht="30.75" hidden="1" customHeight="1">
      <c r="A25" s="641" t="s">
        <v>651</v>
      </c>
      <c r="B25" s="695"/>
      <c r="C25" s="577"/>
      <c r="D25" s="671"/>
      <c r="E25" s="671"/>
      <c r="F25" s="671"/>
      <c r="G25" s="710">
        <f t="shared" si="0"/>
        <v>0</v>
      </c>
      <c r="I25" s="711"/>
      <c r="J25" s="712"/>
      <c r="K25" s="713"/>
      <c r="L25" s="167"/>
      <c r="M25" s="714"/>
    </row>
    <row r="26" spans="1:13" s="364" customFormat="1" ht="30.75" hidden="1" customHeight="1">
      <c r="A26" s="641" t="s">
        <v>652</v>
      </c>
      <c r="B26" s="695"/>
      <c r="C26" s="577"/>
      <c r="D26" s="671"/>
      <c r="E26" s="671"/>
      <c r="F26" s="671"/>
      <c r="G26" s="710">
        <f t="shared" si="0"/>
        <v>0</v>
      </c>
      <c r="I26" s="711"/>
      <c r="J26" s="712"/>
      <c r="K26" s="713"/>
      <c r="L26" s="167"/>
      <c r="M26" s="714"/>
    </row>
    <row r="27" spans="1:13" s="364" customFormat="1" ht="30.75" hidden="1" customHeight="1">
      <c r="A27" s="641" t="s">
        <v>653</v>
      </c>
      <c r="B27" s="695"/>
      <c r="C27" s="577"/>
      <c r="D27" s="671"/>
      <c r="E27" s="671"/>
      <c r="F27" s="671"/>
      <c r="G27" s="710">
        <f t="shared" si="0"/>
        <v>0</v>
      </c>
      <c r="I27" s="711"/>
      <c r="J27" s="712"/>
      <c r="K27" s="713"/>
      <c r="L27" s="167"/>
      <c r="M27" s="714"/>
    </row>
    <row r="28" spans="1:13">
      <c r="A28" s="1148" t="s">
        <v>654</v>
      </c>
      <c r="B28" s="1149"/>
      <c r="C28" s="1149"/>
      <c r="D28" s="1149"/>
      <c r="E28" s="1149"/>
      <c r="F28" s="1150"/>
      <c r="G28" s="715">
        <f>SUM(G11:G27)</f>
        <v>75.23</v>
      </c>
      <c r="I28" s="571"/>
      <c r="J28" s="571"/>
      <c r="K28" s="571"/>
      <c r="L28" s="571"/>
      <c r="M28" s="571"/>
    </row>
    <row r="29" spans="1:13">
      <c r="A29" s="1145" t="s">
        <v>655</v>
      </c>
      <c r="B29" s="1146"/>
      <c r="C29" s="1146"/>
      <c r="D29" s="1146"/>
      <c r="E29" s="1146"/>
      <c r="F29" s="1146"/>
      <c r="G29" s="1147"/>
    </row>
    <row r="30" spans="1:13" ht="39.6">
      <c r="A30" s="716" t="s">
        <v>380</v>
      </c>
      <c r="B30" s="716" t="s">
        <v>656</v>
      </c>
      <c r="C30" s="716" t="s">
        <v>657</v>
      </c>
      <c r="D30" s="716" t="s">
        <v>658</v>
      </c>
      <c r="E30" s="716" t="s">
        <v>71</v>
      </c>
      <c r="F30" s="716" t="s">
        <v>659</v>
      </c>
      <c r="G30" s="716" t="s">
        <v>660</v>
      </c>
    </row>
    <row r="31" spans="1:13">
      <c r="A31" s="717">
        <v>1</v>
      </c>
      <c r="B31" s="718"/>
      <c r="C31" s="718" t="s">
        <v>661</v>
      </c>
      <c r="D31" s="717" t="s">
        <v>662</v>
      </c>
      <c r="E31" s="719">
        <f>G28</f>
        <v>75.23</v>
      </c>
      <c r="F31" s="720"/>
      <c r="G31" s="720"/>
    </row>
    <row r="32" spans="1:13" ht="30.6">
      <c r="A32" s="717">
        <v>2</v>
      </c>
      <c r="B32" s="721" t="s">
        <v>663</v>
      </c>
      <c r="C32" s="718" t="s">
        <v>664</v>
      </c>
      <c r="D32" s="717" t="s">
        <v>665</v>
      </c>
      <c r="E32" s="722"/>
      <c r="F32" s="723">
        <v>0.31</v>
      </c>
      <c r="G32" s="720"/>
    </row>
    <row r="33" spans="1:7" ht="26.4">
      <c r="A33" s="717">
        <v>3</v>
      </c>
      <c r="B33" s="724"/>
      <c r="C33" s="724" t="s">
        <v>666</v>
      </c>
      <c r="D33" s="717" t="s">
        <v>667</v>
      </c>
      <c r="E33" s="722">
        <v>6.77</v>
      </c>
      <c r="F33" s="723"/>
      <c r="G33" s="725">
        <f>E31*F32*E33</f>
        <v>157.88999999999999</v>
      </c>
    </row>
    <row r="34" spans="1:7">
      <c r="A34" s="726"/>
      <c r="B34" s="727"/>
      <c r="C34" s="728"/>
      <c r="D34" s="729"/>
      <c r="E34" s="730"/>
      <c r="F34" s="731"/>
      <c r="G34" s="697"/>
    </row>
    <row r="35" spans="1:7">
      <c r="A35" s="701"/>
      <c r="B35" s="701"/>
      <c r="C35" s="701"/>
      <c r="D35" s="701"/>
      <c r="E35" s="700"/>
      <c r="F35" s="701"/>
      <c r="G35" s="697"/>
    </row>
    <row r="36" spans="1:7" ht="13.8">
      <c r="A36" s="732" t="s">
        <v>668</v>
      </c>
      <c r="B36" s="733"/>
      <c r="C36" s="733"/>
      <c r="D36" s="733"/>
      <c r="E36" s="733"/>
      <c r="F36" s="733"/>
      <c r="G36" s="733"/>
    </row>
    <row r="37" spans="1:7" ht="12.75" customHeight="1">
      <c r="A37" s="1143" t="s">
        <v>669</v>
      </c>
      <c r="B37" s="1143"/>
      <c r="C37" s="1143"/>
      <c r="D37" s="1143"/>
      <c r="E37" s="1144" t="s">
        <v>56</v>
      </c>
      <c r="F37" s="1144"/>
      <c r="G37" s="734"/>
    </row>
    <row r="38" spans="1:7" ht="18" customHeight="1">
      <c r="A38" s="1140" t="s">
        <v>106</v>
      </c>
      <c r="B38" s="1140"/>
      <c r="C38" s="1141" t="s">
        <v>58</v>
      </c>
      <c r="D38" s="1141"/>
      <c r="E38" s="1142" t="s">
        <v>59</v>
      </c>
      <c r="F38" s="1142"/>
      <c r="G38" s="1142"/>
    </row>
    <row r="39" spans="1:7" ht="9" customHeight="1">
      <c r="A39" s="735"/>
      <c r="B39" s="733"/>
      <c r="C39" s="736"/>
      <c r="D39" s="736"/>
      <c r="E39" s="737"/>
      <c r="F39" s="736"/>
      <c r="G39" s="736"/>
    </row>
    <row r="40" spans="1:7" ht="13.8">
      <c r="A40" s="732" t="s">
        <v>670</v>
      </c>
      <c r="B40" s="738"/>
      <c r="C40" s="738"/>
      <c r="D40" s="739"/>
      <c r="E40" s="738"/>
      <c r="F40" s="738"/>
      <c r="G40" s="738"/>
    </row>
    <row r="41" spans="1:7" ht="8.25" customHeight="1">
      <c r="A41" s="740"/>
      <c r="B41" s="741"/>
      <c r="C41" s="742"/>
      <c r="D41" s="743"/>
      <c r="E41" s="744" t="s">
        <v>671</v>
      </c>
      <c r="F41" s="742"/>
      <c r="G41" s="745"/>
    </row>
    <row r="42" spans="1:7" ht="26.25" customHeight="1">
      <c r="A42" s="1143" t="s">
        <v>728</v>
      </c>
      <c r="B42" s="1143"/>
      <c r="C42" s="1143"/>
      <c r="D42" s="1143"/>
      <c r="E42" s="1144" t="s">
        <v>721</v>
      </c>
      <c r="F42" s="1144"/>
      <c r="G42" s="734"/>
    </row>
    <row r="43" spans="1:7" ht="16.5" customHeight="1">
      <c r="A43" s="1140" t="s">
        <v>106</v>
      </c>
      <c r="B43" s="1140"/>
      <c r="C43" s="1141" t="s">
        <v>58</v>
      </c>
      <c r="D43" s="1141"/>
      <c r="E43" s="1142" t="s">
        <v>59</v>
      </c>
      <c r="F43" s="1142"/>
      <c r="G43" s="1142"/>
    </row>
    <row r="44" spans="1:7" ht="35.25" customHeight="1">
      <c r="A44" s="1143" t="s">
        <v>726</v>
      </c>
      <c r="B44" s="1143"/>
      <c r="C44" s="1143"/>
      <c r="D44" s="1143"/>
      <c r="E44" s="1144" t="s">
        <v>724</v>
      </c>
      <c r="F44" s="1144"/>
      <c r="G44" s="734"/>
    </row>
    <row r="45" spans="1:7" ht="24" customHeight="1">
      <c r="A45" s="1140" t="s">
        <v>106</v>
      </c>
      <c r="B45" s="1140"/>
      <c r="C45" s="1141" t="s">
        <v>58</v>
      </c>
      <c r="D45" s="1141"/>
      <c r="E45" s="1142" t="s">
        <v>59</v>
      </c>
      <c r="F45" s="1142"/>
      <c r="G45" s="1142"/>
    </row>
    <row r="46" spans="1:7" ht="12.75" customHeight="1">
      <c r="A46" s="746"/>
      <c r="B46" s="746"/>
      <c r="C46" s="746"/>
      <c r="D46" s="746"/>
      <c r="E46" s="746"/>
      <c r="F46" s="746"/>
      <c r="G46" s="738"/>
    </row>
    <row r="47" spans="1:7" ht="12.75" customHeight="1">
      <c r="A47" s="746"/>
      <c r="B47" s="746"/>
      <c r="C47" s="746"/>
      <c r="D47" s="746"/>
      <c r="E47" s="746"/>
      <c r="F47" s="746"/>
      <c r="G47" s="738"/>
    </row>
    <row r="48" spans="1:7" ht="12.75" customHeight="1">
      <c r="A48" s="746"/>
      <c r="B48" s="746"/>
      <c r="C48" s="746"/>
      <c r="D48" s="746"/>
      <c r="E48" s="746"/>
      <c r="F48" s="746"/>
      <c r="G48" s="738"/>
    </row>
    <row r="49" spans="1:7" ht="12.75" customHeight="1">
      <c r="A49" s="746"/>
      <c r="B49" s="746"/>
      <c r="C49" s="746"/>
      <c r="D49" s="746"/>
      <c r="E49" s="746"/>
      <c r="F49" s="746"/>
      <c r="G49" s="738"/>
    </row>
    <row r="50" spans="1:7" ht="12.75" customHeight="1">
      <c r="A50" s="746"/>
      <c r="B50" s="746"/>
      <c r="C50" s="746"/>
      <c r="D50" s="746"/>
      <c r="E50" s="746"/>
      <c r="F50" s="746"/>
      <c r="G50" s="738"/>
    </row>
    <row r="51" spans="1:7" ht="12.75" customHeight="1">
      <c r="A51" s="746"/>
      <c r="B51" s="746"/>
      <c r="C51" s="746"/>
      <c r="D51" s="746"/>
      <c r="E51" s="746"/>
      <c r="F51" s="746"/>
      <c r="G51" s="738"/>
    </row>
    <row r="52" spans="1:7" ht="12.75" customHeight="1">
      <c r="A52" s="746"/>
      <c r="B52" s="746"/>
      <c r="C52" s="746"/>
      <c r="D52" s="746"/>
      <c r="E52" s="746"/>
      <c r="F52" s="746"/>
      <c r="G52" s="738"/>
    </row>
    <row r="53" spans="1:7" ht="12.75" customHeight="1">
      <c r="A53" s="746"/>
      <c r="B53" s="746"/>
      <c r="C53" s="746"/>
      <c r="D53" s="746"/>
      <c r="E53" s="746"/>
      <c r="F53" s="746"/>
      <c r="G53" s="738"/>
    </row>
    <row r="54" spans="1:7" ht="12.75" customHeight="1">
      <c r="A54" s="746"/>
      <c r="B54" s="746"/>
      <c r="C54" s="746"/>
      <c r="D54" s="746"/>
      <c r="E54" s="746"/>
      <c r="F54" s="746"/>
      <c r="G54" s="738"/>
    </row>
    <row r="55" spans="1:7" ht="12.75" customHeight="1">
      <c r="A55" s="746"/>
      <c r="B55" s="746"/>
      <c r="C55" s="746"/>
      <c r="D55" s="746"/>
      <c r="E55" s="746"/>
      <c r="F55" s="746"/>
      <c r="G55" s="738"/>
    </row>
    <row r="56" spans="1:7" ht="12.75" customHeight="1">
      <c r="A56" s="746"/>
      <c r="B56" s="746"/>
      <c r="C56" s="746"/>
      <c r="D56" s="746"/>
      <c r="E56" s="746"/>
      <c r="F56" s="746"/>
      <c r="G56" s="738"/>
    </row>
    <row r="57" spans="1:7" ht="12.75" customHeight="1">
      <c r="A57" s="746"/>
      <c r="B57" s="746"/>
      <c r="C57" s="746"/>
      <c r="D57" s="746"/>
      <c r="E57" s="746"/>
      <c r="F57" s="746"/>
      <c r="G57" s="738"/>
    </row>
    <row r="58" spans="1:7" ht="12.75" customHeight="1">
      <c r="A58" s="746"/>
      <c r="B58" s="746"/>
      <c r="C58" s="746"/>
      <c r="D58" s="746"/>
      <c r="E58" s="746"/>
      <c r="F58" s="746"/>
      <c r="G58" s="738"/>
    </row>
    <row r="59" spans="1:7" ht="12.75" customHeight="1">
      <c r="A59" s="746"/>
      <c r="B59" s="746"/>
      <c r="C59" s="746"/>
      <c r="D59" s="746"/>
      <c r="E59" s="746"/>
      <c r="F59" s="746"/>
      <c r="G59" s="738"/>
    </row>
    <row r="60" spans="1:7" ht="12.75" customHeight="1">
      <c r="A60" s="746"/>
      <c r="B60" s="746"/>
      <c r="C60" s="746"/>
      <c r="D60" s="746"/>
      <c r="E60" s="746"/>
      <c r="F60" s="746"/>
      <c r="G60" s="738"/>
    </row>
    <row r="61" spans="1:7" ht="12.75" customHeight="1">
      <c r="A61" s="746"/>
      <c r="B61" s="746"/>
      <c r="C61" s="746"/>
      <c r="D61" s="746"/>
      <c r="E61" s="746"/>
      <c r="F61" s="746"/>
      <c r="G61" s="738"/>
    </row>
    <row r="62" spans="1:7" ht="12.75" customHeight="1">
      <c r="A62" s="746"/>
      <c r="B62" s="746"/>
      <c r="C62" s="746"/>
      <c r="D62" s="746"/>
      <c r="E62" s="746"/>
      <c r="F62" s="746"/>
      <c r="G62" s="738"/>
    </row>
    <row r="63" spans="1:7" ht="12.75" customHeight="1">
      <c r="A63" s="746"/>
      <c r="B63" s="746"/>
      <c r="C63" s="746"/>
      <c r="D63" s="746"/>
      <c r="E63" s="746"/>
      <c r="F63" s="746"/>
      <c r="G63" s="738"/>
    </row>
    <row r="64" spans="1:7" ht="12.75" customHeight="1">
      <c r="A64" s="746"/>
      <c r="B64" s="746"/>
      <c r="C64" s="746"/>
      <c r="D64" s="746"/>
      <c r="E64" s="746"/>
      <c r="F64" s="746"/>
      <c r="G64" s="738"/>
    </row>
    <row r="65" spans="1:7" ht="12.75" customHeight="1">
      <c r="A65" s="746"/>
      <c r="B65" s="746"/>
      <c r="C65" s="746"/>
      <c r="D65" s="746"/>
      <c r="E65" s="746"/>
      <c r="F65" s="746"/>
      <c r="G65" s="738"/>
    </row>
    <row r="66" spans="1:7" ht="12.75" customHeight="1">
      <c r="A66" s="746"/>
      <c r="B66" s="746"/>
      <c r="C66" s="746"/>
      <c r="D66" s="746"/>
      <c r="E66" s="746"/>
      <c r="F66" s="746"/>
      <c r="G66" s="738"/>
    </row>
    <row r="67" spans="1:7" ht="12.75" customHeight="1">
      <c r="A67" s="746"/>
      <c r="B67" s="746"/>
      <c r="C67" s="746"/>
      <c r="D67" s="746"/>
      <c r="E67" s="746"/>
      <c r="F67" s="746"/>
      <c r="G67" s="738"/>
    </row>
    <row r="68" spans="1:7" ht="13.8">
      <c r="A68" s="747"/>
      <c r="B68" s="748"/>
      <c r="C68" s="749"/>
      <c r="D68" s="750"/>
      <c r="E68" s="751"/>
      <c r="F68" s="751"/>
      <c r="G68" s="751"/>
    </row>
    <row r="72" spans="1:7">
      <c r="B72" s="545"/>
      <c r="C72" s="577"/>
      <c r="D72" s="668"/>
      <c r="E72" s="538"/>
    </row>
    <row r="73" spans="1:7">
      <c r="B73" s="545"/>
      <c r="C73" s="577"/>
      <c r="D73" s="668"/>
      <c r="E73" s="538"/>
    </row>
    <row r="74" spans="1:7">
      <c r="B74" s="545"/>
      <c r="C74" s="577"/>
      <c r="D74" s="668"/>
      <c r="E74" s="538"/>
    </row>
    <row r="75" spans="1:7">
      <c r="B75" s="545"/>
      <c r="C75" s="577"/>
      <c r="D75" s="668"/>
      <c r="E75" s="538"/>
      <c r="F75" s="752"/>
    </row>
    <row r="76" spans="1:7">
      <c r="B76" s="545"/>
      <c r="C76" s="577"/>
      <c r="D76" s="668"/>
      <c r="E76" s="538"/>
      <c r="F76" s="752"/>
    </row>
  </sheetData>
  <mergeCells count="22">
    <mergeCell ref="A28:F28"/>
    <mergeCell ref="A1:D1"/>
    <mergeCell ref="A3:D3"/>
    <mergeCell ref="A6:G6"/>
    <mergeCell ref="A7:G7"/>
    <mergeCell ref="A10:G10"/>
    <mergeCell ref="A29:G29"/>
    <mergeCell ref="A37:D37"/>
    <mergeCell ref="E37:F37"/>
    <mergeCell ref="A38:B38"/>
    <mergeCell ref="C38:D38"/>
    <mergeCell ref="E38:G38"/>
    <mergeCell ref="A45:B45"/>
    <mergeCell ref="C45:D45"/>
    <mergeCell ref="E45:G45"/>
    <mergeCell ref="A42:D42"/>
    <mergeCell ref="E42:F42"/>
    <mergeCell ref="A43:B43"/>
    <mergeCell ref="C43:D43"/>
    <mergeCell ref="E43:G43"/>
    <mergeCell ref="A44:D44"/>
    <mergeCell ref="E44:F44"/>
  </mergeCells>
  <pageMargins left="0.7" right="0.7" top="0.75" bottom="0.75" header="0.3" footer="0.3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58"/>
  <sheetViews>
    <sheetView topLeftCell="A31" workbookViewId="0">
      <selection activeCell="P88" sqref="A1:Q88"/>
    </sheetView>
  </sheetViews>
  <sheetFormatPr defaultColWidth="9.109375" defaultRowHeight="13.2" outlineLevelRow="1"/>
  <cols>
    <col min="1" max="1" width="4.33203125" style="181" customWidth="1"/>
    <col min="2" max="2" width="5.5546875" style="181" customWidth="1"/>
    <col min="3" max="3" width="17.5546875" style="182" customWidth="1"/>
    <col min="4" max="4" width="32.44140625" style="183" customWidth="1"/>
    <col min="5" max="5" width="10.88671875" style="184" customWidth="1"/>
    <col min="6" max="6" width="18.44140625" style="185" customWidth="1"/>
    <col min="7" max="8" width="7.6640625" style="185" customWidth="1"/>
    <col min="9" max="9" width="8.44140625" style="185" customWidth="1"/>
    <col min="10" max="10" width="7.6640625" style="185" customWidth="1"/>
    <col min="11" max="11" width="11.44140625" style="185" customWidth="1"/>
    <col min="12" max="12" width="7.6640625" style="185" customWidth="1"/>
    <col min="13" max="13" width="8.5546875" style="185" customWidth="1"/>
    <col min="14" max="16" width="7.6640625" style="185" customWidth="1"/>
    <col min="17" max="16384" width="9.109375" style="134"/>
  </cols>
  <sheetData>
    <row r="1" spans="1:17" ht="15" customHeight="1">
      <c r="A1" s="157"/>
      <c r="B1" s="157"/>
      <c r="C1" s="157"/>
      <c r="D1" s="158"/>
      <c r="E1" s="159"/>
      <c r="F1" s="159"/>
      <c r="G1" s="159"/>
      <c r="H1" s="159"/>
      <c r="I1" s="159"/>
      <c r="J1" s="159"/>
      <c r="K1" s="159"/>
      <c r="L1" s="134" t="s">
        <v>9</v>
      </c>
      <c r="M1" s="160"/>
      <c r="N1" s="160"/>
      <c r="O1" s="159"/>
      <c r="P1" s="159"/>
      <c r="Q1" s="159"/>
    </row>
    <row r="2" spans="1:17" ht="15" customHeight="1">
      <c r="A2" s="157"/>
      <c r="B2" s="157"/>
      <c r="C2" s="157"/>
      <c r="D2" s="158"/>
      <c r="E2" s="159"/>
      <c r="F2" s="159"/>
      <c r="G2" s="159"/>
      <c r="H2" s="161"/>
      <c r="I2" s="160"/>
      <c r="J2" s="159"/>
      <c r="K2" s="159"/>
      <c r="L2" s="134" t="s">
        <v>10</v>
      </c>
      <c r="M2" s="160"/>
      <c r="N2" s="160"/>
      <c r="O2" s="159"/>
      <c r="P2" s="159"/>
      <c r="Q2" s="159"/>
    </row>
    <row r="3" spans="1:17" ht="15" customHeight="1">
      <c r="A3" s="157"/>
      <c r="B3" s="157"/>
      <c r="C3" s="157"/>
      <c r="D3" s="158"/>
      <c r="E3" s="159"/>
      <c r="F3" s="159"/>
      <c r="G3" s="159"/>
      <c r="H3" s="159"/>
      <c r="I3" s="159"/>
      <c r="J3" s="159"/>
      <c r="K3" s="159"/>
      <c r="L3" s="134" t="s">
        <v>11</v>
      </c>
      <c r="M3" s="160"/>
      <c r="N3" s="160"/>
      <c r="O3" s="159"/>
      <c r="P3" s="159"/>
      <c r="Q3" s="159"/>
    </row>
    <row r="4" spans="1:17" s="164" customFormat="1" ht="15" customHeight="1">
      <c r="A4" s="157"/>
      <c r="B4" s="157"/>
      <c r="C4" s="162"/>
      <c r="D4" s="163"/>
      <c r="F4" s="165"/>
      <c r="G4" s="166"/>
      <c r="H4" s="166"/>
      <c r="I4" s="166"/>
      <c r="J4" s="166"/>
      <c r="K4" s="159"/>
      <c r="L4" s="159"/>
      <c r="M4" s="166"/>
      <c r="N4" s="869" t="s">
        <v>12</v>
      </c>
      <c r="O4" s="870"/>
      <c r="P4" s="870"/>
      <c r="Q4" s="871"/>
    </row>
    <row r="5" spans="1:17" s="164" customFormat="1" ht="15" customHeight="1">
      <c r="A5" s="157"/>
      <c r="B5" s="157"/>
      <c r="C5" s="162"/>
      <c r="D5" s="163"/>
      <c r="F5" s="165"/>
      <c r="G5" s="166"/>
      <c r="H5" s="166"/>
      <c r="I5" s="166"/>
      <c r="J5" s="160"/>
      <c r="K5" s="166"/>
      <c r="L5" s="166"/>
      <c r="M5" s="167" t="s">
        <v>13</v>
      </c>
      <c r="N5" s="869" t="s">
        <v>32</v>
      </c>
      <c r="O5" s="870"/>
      <c r="P5" s="870"/>
      <c r="Q5" s="871"/>
    </row>
    <row r="6" spans="1:17" s="164" customFormat="1" ht="15" customHeight="1">
      <c r="A6" s="157"/>
      <c r="B6" s="157"/>
      <c r="C6" s="874" t="s">
        <v>0</v>
      </c>
      <c r="D6" s="874"/>
      <c r="E6" s="874"/>
      <c r="F6" s="874"/>
      <c r="G6" s="874"/>
      <c r="H6" s="874"/>
      <c r="I6" s="874"/>
      <c r="J6" s="874"/>
      <c r="K6" s="874"/>
      <c r="L6" s="874"/>
      <c r="M6" s="167" t="s">
        <v>14</v>
      </c>
      <c r="N6" s="875" t="s">
        <v>48</v>
      </c>
      <c r="O6" s="875"/>
      <c r="P6" s="875"/>
      <c r="Q6" s="875"/>
    </row>
    <row r="7" spans="1:17" s="164" customFormat="1" ht="15.6" customHeight="1">
      <c r="A7" s="157"/>
      <c r="B7" s="157"/>
      <c r="C7" s="873" t="s">
        <v>99</v>
      </c>
      <c r="D7" s="873"/>
      <c r="E7" s="873"/>
      <c r="F7" s="873"/>
      <c r="G7" s="873"/>
      <c r="H7" s="873"/>
      <c r="I7" s="873"/>
      <c r="J7" s="873"/>
      <c r="K7" s="873"/>
      <c r="L7" s="873"/>
      <c r="M7" s="167"/>
      <c r="N7" s="869"/>
      <c r="O7" s="870"/>
      <c r="P7" s="870"/>
      <c r="Q7" s="871"/>
    </row>
    <row r="8" spans="1:17" s="164" customFormat="1" ht="21" customHeight="1">
      <c r="A8" s="157"/>
      <c r="B8" s="157"/>
      <c r="C8" s="872" t="s">
        <v>49</v>
      </c>
      <c r="D8" s="872"/>
      <c r="E8" s="872"/>
      <c r="F8" s="872"/>
      <c r="G8" s="872"/>
      <c r="H8" s="872"/>
      <c r="I8" s="872"/>
      <c r="J8" s="872"/>
      <c r="K8" s="872"/>
      <c r="L8" s="244"/>
      <c r="M8" s="167"/>
      <c r="N8" s="869"/>
      <c r="O8" s="870"/>
      <c r="P8" s="870"/>
      <c r="Q8" s="871"/>
    </row>
    <row r="9" spans="1:17" s="164" customFormat="1" ht="15" customHeight="1">
      <c r="A9" s="157"/>
      <c r="B9" s="157"/>
      <c r="C9" s="873" t="s">
        <v>110</v>
      </c>
      <c r="D9" s="873"/>
      <c r="E9" s="873"/>
      <c r="F9" s="873"/>
      <c r="G9" s="873"/>
      <c r="H9" s="873"/>
      <c r="I9" s="873"/>
      <c r="J9" s="873"/>
      <c r="K9" s="873"/>
      <c r="L9" s="873"/>
      <c r="M9" s="167" t="s">
        <v>14</v>
      </c>
      <c r="N9" s="869" t="s">
        <v>50</v>
      </c>
      <c r="O9" s="870"/>
      <c r="P9" s="870"/>
      <c r="Q9" s="871"/>
    </row>
    <row r="10" spans="1:17" s="164" customFormat="1" ht="15.6" customHeight="1">
      <c r="A10" s="157"/>
      <c r="B10" s="157"/>
      <c r="C10" s="872" t="s">
        <v>51</v>
      </c>
      <c r="D10" s="872"/>
      <c r="E10" s="872"/>
      <c r="F10" s="872"/>
      <c r="G10" s="872"/>
      <c r="H10" s="872"/>
      <c r="I10" s="872"/>
      <c r="J10" s="872"/>
      <c r="K10" s="872"/>
      <c r="L10" s="872"/>
      <c r="M10" s="167"/>
      <c r="N10" s="869"/>
      <c r="O10" s="870"/>
      <c r="P10" s="870"/>
      <c r="Q10" s="871"/>
    </row>
    <row r="11" spans="1:17" s="164" customFormat="1" ht="15" customHeight="1">
      <c r="A11" s="157"/>
      <c r="B11" s="157"/>
      <c r="C11" s="868" t="s">
        <v>101</v>
      </c>
      <c r="D11" s="868"/>
      <c r="E11" s="868"/>
      <c r="F11" s="868"/>
      <c r="G11" s="868"/>
      <c r="H11" s="868"/>
      <c r="I11" s="868"/>
      <c r="J11" s="868"/>
      <c r="K11" s="868"/>
      <c r="L11" s="868"/>
      <c r="M11" s="167"/>
      <c r="N11" s="869"/>
      <c r="O11" s="870"/>
      <c r="P11" s="870"/>
      <c r="Q11" s="871"/>
    </row>
    <row r="12" spans="1:17" s="164" customFormat="1" ht="15" customHeight="1">
      <c r="A12" s="157"/>
      <c r="B12" s="157"/>
      <c r="C12" s="868" t="s">
        <v>100</v>
      </c>
      <c r="D12" s="868"/>
      <c r="E12" s="868"/>
      <c r="F12" s="868"/>
      <c r="G12" s="868"/>
      <c r="H12" s="868"/>
      <c r="I12" s="868"/>
      <c r="J12" s="868"/>
      <c r="K12" s="868"/>
      <c r="L12" s="868"/>
      <c r="M12" s="159" t="s">
        <v>31</v>
      </c>
      <c r="N12" s="875"/>
      <c r="O12" s="875"/>
      <c r="P12" s="875"/>
      <c r="Q12" s="875"/>
    </row>
    <row r="13" spans="1:17" s="164" customFormat="1" ht="15" customHeight="1">
      <c r="A13" s="157"/>
      <c r="B13" s="157"/>
      <c r="C13" s="157"/>
      <c r="D13" s="158"/>
      <c r="F13" s="165"/>
      <c r="G13" s="166"/>
      <c r="H13" s="166"/>
      <c r="I13" s="166"/>
      <c r="J13" s="160"/>
      <c r="M13" s="167" t="s">
        <v>15</v>
      </c>
      <c r="N13" s="869"/>
      <c r="O13" s="870"/>
      <c r="P13" s="870"/>
      <c r="Q13" s="871"/>
    </row>
    <row r="14" spans="1:17" s="164" customFormat="1" ht="15" customHeight="1">
      <c r="A14" s="157"/>
      <c r="B14" s="157"/>
      <c r="C14" s="157"/>
      <c r="D14" s="168"/>
      <c r="F14" s="165"/>
      <c r="G14" s="166"/>
      <c r="H14" s="166"/>
      <c r="I14" s="159"/>
      <c r="J14" s="160"/>
      <c r="K14" s="169"/>
      <c r="L14" s="167" t="s">
        <v>18</v>
      </c>
      <c r="M14" s="170" t="s">
        <v>16</v>
      </c>
      <c r="N14" s="869" t="s">
        <v>52</v>
      </c>
      <c r="O14" s="870"/>
      <c r="P14" s="870"/>
      <c r="Q14" s="871"/>
    </row>
    <row r="15" spans="1:17" ht="15" customHeight="1">
      <c r="A15" s="157"/>
      <c r="B15" s="157"/>
      <c r="C15" s="157"/>
      <c r="D15" s="158"/>
      <c r="E15" s="164"/>
      <c r="F15" s="165"/>
      <c r="G15" s="166"/>
      <c r="H15" s="166"/>
      <c r="I15" s="166"/>
      <c r="J15" s="160"/>
      <c r="K15" s="164"/>
      <c r="L15" s="164"/>
      <c r="M15" s="170" t="s">
        <v>17</v>
      </c>
      <c r="N15" s="869" t="s">
        <v>53</v>
      </c>
      <c r="O15" s="870"/>
      <c r="P15" s="870"/>
      <c r="Q15" s="871"/>
    </row>
    <row r="16" spans="1:17" ht="15" customHeight="1">
      <c r="A16" s="157"/>
      <c r="B16" s="157"/>
      <c r="C16" s="157"/>
      <c r="D16" s="158"/>
      <c r="E16" s="164"/>
      <c r="F16" s="165"/>
      <c r="G16" s="157"/>
      <c r="H16" s="166"/>
      <c r="I16" s="166"/>
      <c r="J16" s="160"/>
      <c r="K16" s="166"/>
      <c r="L16" s="166"/>
      <c r="M16" s="166" t="s">
        <v>19</v>
      </c>
      <c r="N16" s="869"/>
      <c r="O16" s="870"/>
      <c r="P16" s="870"/>
      <c r="Q16" s="871"/>
    </row>
    <row r="17" spans="1:17" ht="15" customHeight="1">
      <c r="A17" s="157"/>
      <c r="B17" s="157"/>
      <c r="C17" s="157"/>
      <c r="D17" s="158"/>
      <c r="E17" s="164"/>
      <c r="F17" s="165"/>
      <c r="G17" s="157"/>
      <c r="H17" s="166"/>
      <c r="I17" s="166"/>
      <c r="J17" s="166"/>
      <c r="K17" s="166"/>
      <c r="L17" s="166"/>
      <c r="M17" s="166"/>
      <c r="N17" s="167"/>
      <c r="O17" s="167"/>
      <c r="P17" s="171"/>
      <c r="Q17" s="171"/>
    </row>
    <row r="18" spans="1:17" ht="15" customHeight="1">
      <c r="A18" s="157"/>
      <c r="B18" s="157"/>
      <c r="C18" s="157"/>
      <c r="D18" s="158"/>
      <c r="E18" s="164"/>
      <c r="F18" s="165"/>
      <c r="G18" s="157"/>
      <c r="H18" s="166"/>
      <c r="I18" s="166"/>
      <c r="J18" s="876" t="s">
        <v>25</v>
      </c>
      <c r="K18" s="876"/>
      <c r="L18" s="876" t="s">
        <v>24</v>
      </c>
      <c r="M18" s="877"/>
      <c r="N18" s="878" t="s">
        <v>20</v>
      </c>
      <c r="O18" s="879"/>
      <c r="P18" s="879"/>
      <c r="Q18" s="880"/>
    </row>
    <row r="19" spans="1:17" ht="15" customHeight="1">
      <c r="A19" s="172"/>
      <c r="B19" s="157"/>
      <c r="C19" s="157"/>
      <c r="D19" s="158"/>
      <c r="E19" s="164"/>
      <c r="F19" s="165"/>
      <c r="G19" s="157"/>
      <c r="H19" s="166"/>
      <c r="I19" s="166"/>
      <c r="J19" s="876"/>
      <c r="K19" s="876"/>
      <c r="L19" s="877"/>
      <c r="M19" s="877"/>
      <c r="N19" s="881" t="s">
        <v>21</v>
      </c>
      <c r="O19" s="882"/>
      <c r="P19" s="881" t="s">
        <v>22</v>
      </c>
      <c r="Q19" s="882"/>
    </row>
    <row r="20" spans="1:17" ht="15" customHeight="1">
      <c r="A20" s="172"/>
      <c r="B20" s="157"/>
      <c r="C20" s="157"/>
      <c r="D20" s="158"/>
      <c r="E20" s="164"/>
      <c r="F20" s="165"/>
      <c r="G20" s="157"/>
      <c r="H20" s="166"/>
      <c r="I20" s="166"/>
      <c r="J20" s="878" t="s">
        <v>146</v>
      </c>
      <c r="K20" s="883"/>
      <c r="L20" s="878" t="s">
        <v>147</v>
      </c>
      <c r="M20" s="883"/>
      <c r="N20" s="878" t="s">
        <v>148</v>
      </c>
      <c r="O20" s="883"/>
      <c r="P20" s="878" t="s">
        <v>147</v>
      </c>
      <c r="Q20" s="883"/>
    </row>
    <row r="21" spans="1:17" ht="15" customHeight="1">
      <c r="A21" s="172"/>
      <c r="B21" s="172"/>
      <c r="C21" s="172"/>
      <c r="D21" s="173"/>
      <c r="E21" s="174"/>
      <c r="F21" s="175"/>
      <c r="G21" s="172"/>
      <c r="H21" s="176"/>
      <c r="I21" s="176"/>
      <c r="J21" s="176"/>
      <c r="K21" s="176"/>
      <c r="L21" s="176"/>
      <c r="M21" s="176"/>
      <c r="N21" s="176"/>
      <c r="O21" s="177"/>
      <c r="P21" s="177"/>
      <c r="Q21" s="178"/>
    </row>
    <row r="22" spans="1:17" s="174" customFormat="1" ht="15" customHeight="1">
      <c r="A22" s="172"/>
      <c r="B22" s="172"/>
      <c r="C22" s="172"/>
      <c r="D22" s="179"/>
      <c r="E22" s="175"/>
      <c r="F22" s="172"/>
      <c r="G22" s="176"/>
      <c r="H22" s="172" t="s">
        <v>23</v>
      </c>
      <c r="I22" s="176"/>
      <c r="J22" s="176"/>
      <c r="K22" s="176"/>
      <c r="L22" s="180"/>
      <c r="M22" s="176"/>
      <c r="N22" s="176"/>
      <c r="O22" s="177"/>
      <c r="P22" s="177"/>
      <c r="Q22" s="178"/>
    </row>
    <row r="23" spans="1:17" s="174" customFormat="1" ht="15" customHeight="1">
      <c r="A23" s="172"/>
      <c r="B23" s="172"/>
      <c r="C23" s="172"/>
      <c r="D23" s="179"/>
      <c r="E23" s="175"/>
      <c r="F23" s="172"/>
      <c r="G23" s="176"/>
      <c r="H23" s="172" t="s">
        <v>149</v>
      </c>
      <c r="I23" s="176"/>
      <c r="J23" s="176"/>
      <c r="K23" s="176"/>
      <c r="L23" s="180"/>
      <c r="M23" s="176"/>
      <c r="N23" s="176"/>
      <c r="O23" s="177"/>
      <c r="P23" s="177"/>
      <c r="Q23" s="178"/>
    </row>
    <row r="24" spans="1:17" s="174" customFormat="1" ht="15" customHeight="1">
      <c r="A24" s="172"/>
      <c r="B24" s="172"/>
      <c r="C24" s="179"/>
      <c r="D24" s="175"/>
      <c r="E24" s="172"/>
      <c r="F24" s="176"/>
      <c r="G24" s="176"/>
      <c r="H24" s="176"/>
      <c r="I24" s="176"/>
      <c r="J24" s="176"/>
      <c r="K24" s="180"/>
      <c r="L24" s="176"/>
      <c r="M24" s="176"/>
      <c r="N24" s="177"/>
      <c r="O24" s="177"/>
      <c r="P24" s="178"/>
    </row>
    <row r="25" spans="1:17" s="174" customFormat="1" ht="15" customHeight="1" outlineLevel="1">
      <c r="A25" s="172"/>
      <c r="B25" s="179" t="s">
        <v>160</v>
      </c>
      <c r="C25" s="246"/>
      <c r="D25" s="175"/>
      <c r="E25" s="172"/>
      <c r="F25" s="176"/>
      <c r="G25" s="176"/>
      <c r="H25" s="176"/>
      <c r="I25" s="176"/>
      <c r="J25" s="176"/>
      <c r="K25" s="180"/>
      <c r="L25" s="176"/>
      <c r="M25" s="176"/>
      <c r="N25" s="177"/>
      <c r="O25" s="177"/>
      <c r="P25" s="178"/>
    </row>
    <row r="26" spans="1:17" s="174" customFormat="1" ht="15" customHeight="1">
      <c r="A26" s="172"/>
      <c r="B26" s="179" t="s">
        <v>26</v>
      </c>
      <c r="C26" s="246"/>
      <c r="D26" s="175"/>
      <c r="E26" s="172"/>
      <c r="F26" s="176"/>
      <c r="G26" s="176"/>
      <c r="H26" s="884">
        <v>97390726.609999999</v>
      </c>
      <c r="I26" s="884"/>
      <c r="J26" s="178" t="s">
        <v>102</v>
      </c>
      <c r="K26" s="180"/>
      <c r="L26" s="176"/>
      <c r="M26" s="176"/>
      <c r="N26" s="177"/>
      <c r="O26" s="177"/>
      <c r="P26" s="178"/>
    </row>
    <row r="27" spans="1:17" s="174" customFormat="1">
      <c r="A27" s="172"/>
      <c r="B27" s="172"/>
      <c r="C27" s="173"/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</row>
    <row r="28" spans="1:17" ht="13.8">
      <c r="A28" s="887" t="s">
        <v>104</v>
      </c>
      <c r="B28" s="888"/>
      <c r="C28" s="889" t="s">
        <v>33</v>
      </c>
      <c r="D28" s="863" t="s">
        <v>1</v>
      </c>
      <c r="E28" s="845" t="s">
        <v>2</v>
      </c>
      <c r="F28" s="845" t="s">
        <v>3</v>
      </c>
      <c r="G28" s="861" t="s">
        <v>27</v>
      </c>
      <c r="H28" s="862"/>
      <c r="I28" s="862"/>
      <c r="J28" s="862"/>
      <c r="K28" s="845" t="s">
        <v>28</v>
      </c>
      <c r="L28" s="845"/>
      <c r="M28" s="845"/>
      <c r="N28" s="845"/>
      <c r="O28" s="852" t="s">
        <v>29</v>
      </c>
      <c r="P28" s="852" t="s">
        <v>30</v>
      </c>
    </row>
    <row r="29" spans="1:17" ht="13.8">
      <c r="A29" s="859" t="s">
        <v>34</v>
      </c>
      <c r="B29" s="859" t="s">
        <v>35</v>
      </c>
      <c r="C29" s="890"/>
      <c r="D29" s="864"/>
      <c r="E29" s="845"/>
      <c r="F29" s="845"/>
      <c r="G29" s="845" t="s">
        <v>4</v>
      </c>
      <c r="H29" s="861" t="s">
        <v>5</v>
      </c>
      <c r="I29" s="862"/>
      <c r="J29" s="862"/>
      <c r="K29" s="845" t="s">
        <v>4</v>
      </c>
      <c r="L29" s="845" t="s">
        <v>5</v>
      </c>
      <c r="M29" s="845"/>
      <c r="N29" s="845"/>
      <c r="O29" s="852"/>
      <c r="P29" s="852"/>
    </row>
    <row r="30" spans="1:17">
      <c r="A30" s="859"/>
      <c r="B30" s="859"/>
      <c r="C30" s="890"/>
      <c r="D30" s="864"/>
      <c r="E30" s="845"/>
      <c r="F30" s="845"/>
      <c r="G30" s="845"/>
      <c r="H30" s="852" t="s">
        <v>6</v>
      </c>
      <c r="I30" s="852" t="s">
        <v>8</v>
      </c>
      <c r="J30" s="866" t="s">
        <v>7</v>
      </c>
      <c r="K30" s="845"/>
      <c r="L30" s="852" t="s">
        <v>6</v>
      </c>
      <c r="M30" s="852" t="s">
        <v>8</v>
      </c>
      <c r="N30" s="852" t="s">
        <v>7</v>
      </c>
      <c r="O30" s="852"/>
      <c r="P30" s="852"/>
    </row>
    <row r="31" spans="1:17">
      <c r="A31" s="860"/>
      <c r="B31" s="860"/>
      <c r="C31" s="891"/>
      <c r="D31" s="865"/>
      <c r="E31" s="845"/>
      <c r="F31" s="845"/>
      <c r="G31" s="845"/>
      <c r="H31" s="852"/>
      <c r="I31" s="852"/>
      <c r="J31" s="867"/>
      <c r="K31" s="845"/>
      <c r="L31" s="852"/>
      <c r="M31" s="852"/>
      <c r="N31" s="852"/>
      <c r="O31" s="852"/>
      <c r="P31" s="852"/>
    </row>
    <row r="32" spans="1:17" ht="13.8">
      <c r="A32" s="252">
        <v>1</v>
      </c>
      <c r="B32" s="252">
        <v>2</v>
      </c>
      <c r="C32" s="253">
        <v>3</v>
      </c>
      <c r="D32" s="252">
        <v>4</v>
      </c>
      <c r="E32" s="252">
        <v>5</v>
      </c>
      <c r="F32" s="252">
        <v>6</v>
      </c>
      <c r="G32" s="252">
        <v>7</v>
      </c>
      <c r="H32" s="252">
        <v>8</v>
      </c>
      <c r="I32" s="252">
        <v>9</v>
      </c>
      <c r="J32" s="252">
        <v>10</v>
      </c>
      <c r="K32" s="252">
        <v>11</v>
      </c>
      <c r="L32" s="252">
        <v>12</v>
      </c>
      <c r="M32" s="252">
        <v>13</v>
      </c>
      <c r="N32" s="252">
        <v>14</v>
      </c>
      <c r="O32" s="252">
        <v>15</v>
      </c>
      <c r="P32" s="252">
        <v>16</v>
      </c>
    </row>
    <row r="33" spans="1:16">
      <c r="A33" s="886" t="s">
        <v>150</v>
      </c>
      <c r="B33" s="847"/>
      <c r="C33" s="847"/>
      <c r="D33" s="847"/>
      <c r="E33" s="847"/>
      <c r="F33" s="847"/>
      <c r="G33" s="847"/>
      <c r="H33" s="847"/>
      <c r="I33" s="847"/>
      <c r="J33" s="847"/>
      <c r="K33" s="847"/>
      <c r="L33" s="847"/>
      <c r="M33" s="847"/>
      <c r="N33" s="847"/>
      <c r="O33" s="847"/>
      <c r="P33" s="847"/>
    </row>
    <row r="34" spans="1:16" ht="79.5" customHeight="1">
      <c r="A34" s="254">
        <v>1</v>
      </c>
      <c r="B34" s="255">
        <v>1</v>
      </c>
      <c r="C34" s="256" t="s">
        <v>114</v>
      </c>
      <c r="D34" s="257" t="s">
        <v>115</v>
      </c>
      <c r="E34" s="258" t="s">
        <v>116</v>
      </c>
      <c r="F34" s="259">
        <v>144</v>
      </c>
      <c r="G34" s="259">
        <v>8.4499999999999993</v>
      </c>
      <c r="H34" s="259">
        <v>8.4499999999999993</v>
      </c>
      <c r="I34" s="90"/>
      <c r="J34" s="90"/>
      <c r="K34" s="259">
        <v>1216.8</v>
      </c>
      <c r="L34" s="259">
        <v>1216.8</v>
      </c>
      <c r="M34" s="90"/>
      <c r="N34" s="90"/>
      <c r="O34" s="90" t="s">
        <v>151</v>
      </c>
      <c r="P34" s="90" t="s">
        <v>36</v>
      </c>
    </row>
    <row r="35" spans="1:16" ht="47.25" customHeight="1">
      <c r="A35" s="254">
        <v>2</v>
      </c>
      <c r="B35" s="255">
        <v>2</v>
      </c>
      <c r="C35" s="256" t="s">
        <v>117</v>
      </c>
      <c r="D35" s="257" t="s">
        <v>118</v>
      </c>
      <c r="E35" s="258" t="s">
        <v>119</v>
      </c>
      <c r="F35" s="259">
        <v>48</v>
      </c>
      <c r="G35" s="259">
        <v>40</v>
      </c>
      <c r="H35" s="259">
        <v>40</v>
      </c>
      <c r="I35" s="90"/>
      <c r="J35" s="90"/>
      <c r="K35" s="259">
        <v>1920</v>
      </c>
      <c r="L35" s="259">
        <v>1920</v>
      </c>
      <c r="M35" s="90"/>
      <c r="N35" s="90"/>
      <c r="O35" s="90" t="s">
        <v>152</v>
      </c>
      <c r="P35" s="90" t="s">
        <v>36</v>
      </c>
    </row>
    <row r="36" spans="1:16" ht="44.25" customHeight="1">
      <c r="A36" s="254">
        <v>3</v>
      </c>
      <c r="B36" s="255">
        <v>3</v>
      </c>
      <c r="C36" s="256" t="s">
        <v>120</v>
      </c>
      <c r="D36" s="257" t="s">
        <v>121</v>
      </c>
      <c r="E36" s="258" t="s">
        <v>122</v>
      </c>
      <c r="F36" s="259">
        <v>144</v>
      </c>
      <c r="G36" s="259">
        <v>773.47</v>
      </c>
      <c r="H36" s="259">
        <v>773.47</v>
      </c>
      <c r="I36" s="90"/>
      <c r="J36" s="90"/>
      <c r="K36" s="259">
        <v>111379.68</v>
      </c>
      <c r="L36" s="259">
        <v>111379.68</v>
      </c>
      <c r="M36" s="90"/>
      <c r="N36" s="90"/>
      <c r="O36" s="90" t="s">
        <v>153</v>
      </c>
      <c r="P36" s="90" t="s">
        <v>36</v>
      </c>
    </row>
    <row r="37" spans="1:16" ht="44.25" customHeight="1">
      <c r="A37" s="254">
        <v>4</v>
      </c>
      <c r="B37" s="255">
        <v>4</v>
      </c>
      <c r="C37" s="256" t="s">
        <v>123</v>
      </c>
      <c r="D37" s="257" t="s">
        <v>124</v>
      </c>
      <c r="E37" s="258" t="s">
        <v>119</v>
      </c>
      <c r="F37" s="259">
        <v>144</v>
      </c>
      <c r="G37" s="259">
        <v>39.75</v>
      </c>
      <c r="H37" s="259">
        <v>39.75</v>
      </c>
      <c r="I37" s="90"/>
      <c r="J37" s="90"/>
      <c r="K37" s="259">
        <v>5724</v>
      </c>
      <c r="L37" s="259">
        <v>5724</v>
      </c>
      <c r="M37" s="90"/>
      <c r="N37" s="90"/>
      <c r="O37" s="90" t="s">
        <v>154</v>
      </c>
      <c r="P37" s="90" t="s">
        <v>36</v>
      </c>
    </row>
    <row r="38" spans="1:16" ht="44.25" customHeight="1">
      <c r="A38" s="254">
        <v>5</v>
      </c>
      <c r="B38" s="255">
        <v>5</v>
      </c>
      <c r="C38" s="256" t="s">
        <v>125</v>
      </c>
      <c r="D38" s="257" t="s">
        <v>126</v>
      </c>
      <c r="E38" s="258" t="s">
        <v>119</v>
      </c>
      <c r="F38" s="259">
        <v>144</v>
      </c>
      <c r="G38" s="259">
        <v>19.87</v>
      </c>
      <c r="H38" s="259">
        <v>19.87</v>
      </c>
      <c r="I38" s="90"/>
      <c r="J38" s="90"/>
      <c r="K38" s="259">
        <v>2861.28</v>
      </c>
      <c r="L38" s="259">
        <v>2861.28</v>
      </c>
      <c r="M38" s="90"/>
      <c r="N38" s="90"/>
      <c r="O38" s="90" t="s">
        <v>155</v>
      </c>
      <c r="P38" s="90" t="s">
        <v>36</v>
      </c>
    </row>
    <row r="39" spans="1:16" ht="44.25" customHeight="1">
      <c r="A39" s="254">
        <v>6</v>
      </c>
      <c r="B39" s="255">
        <v>6</v>
      </c>
      <c r="C39" s="256" t="s">
        <v>127</v>
      </c>
      <c r="D39" s="257" t="s">
        <v>128</v>
      </c>
      <c r="E39" s="258" t="s">
        <v>129</v>
      </c>
      <c r="F39" s="259">
        <v>144</v>
      </c>
      <c r="G39" s="259">
        <v>21.12</v>
      </c>
      <c r="H39" s="259">
        <v>21.12</v>
      </c>
      <c r="I39" s="90"/>
      <c r="J39" s="90"/>
      <c r="K39" s="259">
        <v>3041.28</v>
      </c>
      <c r="L39" s="259">
        <v>3041.28</v>
      </c>
      <c r="M39" s="90"/>
      <c r="N39" s="90"/>
      <c r="O39" s="90" t="s">
        <v>155</v>
      </c>
      <c r="P39" s="90" t="s">
        <v>36</v>
      </c>
    </row>
    <row r="40" spans="1:16" ht="44.25" customHeight="1">
      <c r="A40" s="254">
        <v>7</v>
      </c>
      <c r="B40" s="255">
        <v>7</v>
      </c>
      <c r="C40" s="256" t="s">
        <v>130</v>
      </c>
      <c r="D40" s="257" t="s">
        <v>131</v>
      </c>
      <c r="E40" s="258" t="s">
        <v>132</v>
      </c>
      <c r="F40" s="259">
        <v>144</v>
      </c>
      <c r="G40" s="259">
        <v>31.68</v>
      </c>
      <c r="H40" s="259">
        <v>31.68</v>
      </c>
      <c r="I40" s="90"/>
      <c r="J40" s="90"/>
      <c r="K40" s="259">
        <v>4561.92</v>
      </c>
      <c r="L40" s="259">
        <v>4561.92</v>
      </c>
      <c r="M40" s="90"/>
      <c r="N40" s="90"/>
      <c r="O40" s="90" t="s">
        <v>156</v>
      </c>
      <c r="P40" s="90" t="s">
        <v>36</v>
      </c>
    </row>
    <row r="41" spans="1:16" ht="44.25" customHeight="1">
      <c r="A41" s="254">
        <v>8</v>
      </c>
      <c r="B41" s="255">
        <v>8</v>
      </c>
      <c r="C41" s="256" t="s">
        <v>133</v>
      </c>
      <c r="D41" s="257" t="s">
        <v>134</v>
      </c>
      <c r="E41" s="258" t="s">
        <v>135</v>
      </c>
      <c r="F41" s="259">
        <v>0.48</v>
      </c>
      <c r="G41" s="259">
        <v>337.92</v>
      </c>
      <c r="H41" s="259">
        <v>337.92</v>
      </c>
      <c r="I41" s="90"/>
      <c r="J41" s="90"/>
      <c r="K41" s="259">
        <v>162.19999999999999</v>
      </c>
      <c r="L41" s="259">
        <v>162.19999999999999</v>
      </c>
      <c r="M41" s="90"/>
      <c r="N41" s="90"/>
      <c r="O41" s="90" t="s">
        <v>157</v>
      </c>
      <c r="P41" s="90" t="s">
        <v>36</v>
      </c>
    </row>
    <row r="42" spans="1:16" ht="44.25" customHeight="1">
      <c r="A42" s="254">
        <v>9</v>
      </c>
      <c r="B42" s="255">
        <v>9</v>
      </c>
      <c r="C42" s="256" t="s">
        <v>136</v>
      </c>
      <c r="D42" s="257" t="s">
        <v>137</v>
      </c>
      <c r="E42" s="258" t="s">
        <v>138</v>
      </c>
      <c r="F42" s="259">
        <v>1.44</v>
      </c>
      <c r="G42" s="259">
        <v>31.68</v>
      </c>
      <c r="H42" s="259">
        <v>31.68</v>
      </c>
      <c r="I42" s="90"/>
      <c r="J42" s="90"/>
      <c r="K42" s="259">
        <v>45.62</v>
      </c>
      <c r="L42" s="259">
        <v>45.62</v>
      </c>
      <c r="M42" s="90"/>
      <c r="N42" s="90"/>
      <c r="O42" s="90" t="s">
        <v>158</v>
      </c>
      <c r="P42" s="90" t="s">
        <v>36</v>
      </c>
    </row>
    <row r="43" spans="1:16">
      <c r="A43" s="846" t="s">
        <v>37</v>
      </c>
      <c r="B43" s="847"/>
      <c r="C43" s="847"/>
      <c r="D43" s="847"/>
      <c r="E43" s="847"/>
      <c r="F43" s="847"/>
      <c r="G43" s="847"/>
      <c r="H43" s="847"/>
      <c r="I43" s="847"/>
      <c r="J43" s="847"/>
      <c r="K43" s="90">
        <v>130912.78</v>
      </c>
      <c r="L43" s="90">
        <v>130912.78</v>
      </c>
      <c r="M43" s="90"/>
      <c r="N43" s="90"/>
      <c r="O43" s="90">
        <v>5563.44</v>
      </c>
      <c r="P43" s="90"/>
    </row>
    <row r="44" spans="1:16">
      <c r="A44" s="846" t="s">
        <v>38</v>
      </c>
      <c r="B44" s="847"/>
      <c r="C44" s="847"/>
      <c r="D44" s="847"/>
      <c r="E44" s="847"/>
      <c r="F44" s="847"/>
      <c r="G44" s="847"/>
      <c r="H44" s="847"/>
      <c r="I44" s="847"/>
      <c r="J44" s="847"/>
      <c r="K44" s="90">
        <v>85093.31</v>
      </c>
      <c r="L44" s="90"/>
      <c r="M44" s="90"/>
      <c r="N44" s="90"/>
      <c r="O44" s="90"/>
      <c r="P44" s="90"/>
    </row>
    <row r="45" spans="1:16">
      <c r="A45" s="846" t="s">
        <v>39</v>
      </c>
      <c r="B45" s="847"/>
      <c r="C45" s="847"/>
      <c r="D45" s="847"/>
      <c r="E45" s="847"/>
      <c r="F45" s="847"/>
      <c r="G45" s="847"/>
      <c r="H45" s="847"/>
      <c r="I45" s="847"/>
      <c r="J45" s="847"/>
      <c r="K45" s="90">
        <v>52365.11</v>
      </c>
      <c r="L45" s="90"/>
      <c r="M45" s="90"/>
      <c r="N45" s="90"/>
      <c r="O45" s="90"/>
      <c r="P45" s="90"/>
    </row>
    <row r="46" spans="1:16">
      <c r="A46" s="848" t="s">
        <v>40</v>
      </c>
      <c r="B46" s="847"/>
      <c r="C46" s="847"/>
      <c r="D46" s="847"/>
      <c r="E46" s="847"/>
      <c r="F46" s="847"/>
      <c r="G46" s="847"/>
      <c r="H46" s="847"/>
      <c r="I46" s="847"/>
      <c r="J46" s="847"/>
      <c r="K46" s="260">
        <v>268371.20000000001</v>
      </c>
      <c r="L46" s="90"/>
      <c r="M46" s="90"/>
      <c r="N46" s="90"/>
      <c r="O46" s="260">
        <v>5563.44</v>
      </c>
      <c r="P46" s="90"/>
    </row>
    <row r="47" spans="1:16">
      <c r="A47" s="846" t="s">
        <v>159</v>
      </c>
      <c r="B47" s="847"/>
      <c r="C47" s="847"/>
      <c r="D47" s="847"/>
      <c r="E47" s="847"/>
      <c r="F47" s="847"/>
      <c r="G47" s="847"/>
      <c r="H47" s="847"/>
      <c r="I47" s="847"/>
      <c r="J47" s="847"/>
      <c r="K47" s="90">
        <v>268371.20000000001</v>
      </c>
      <c r="L47" s="90"/>
      <c r="M47" s="90"/>
      <c r="N47" s="90"/>
      <c r="O47" s="90">
        <v>5563.44</v>
      </c>
      <c r="P47" s="90"/>
    </row>
    <row r="48" spans="1:16">
      <c r="A48" s="846" t="s">
        <v>41</v>
      </c>
      <c r="B48" s="847"/>
      <c r="C48" s="847"/>
      <c r="D48" s="847"/>
      <c r="E48" s="847"/>
      <c r="F48" s="847"/>
      <c r="G48" s="847"/>
      <c r="H48" s="847"/>
      <c r="I48" s="847"/>
      <c r="J48" s="847"/>
      <c r="K48" s="90">
        <v>268371.20000000001</v>
      </c>
      <c r="L48" s="90"/>
      <c r="M48" s="90"/>
      <c r="N48" s="90"/>
      <c r="O48" s="90">
        <v>5563.44</v>
      </c>
      <c r="P48" s="90"/>
    </row>
    <row r="49" spans="1:16">
      <c r="A49" s="846" t="s">
        <v>42</v>
      </c>
      <c r="B49" s="847"/>
      <c r="C49" s="847"/>
      <c r="D49" s="847"/>
      <c r="E49" s="847"/>
      <c r="F49" s="847"/>
      <c r="G49" s="847"/>
      <c r="H49" s="847"/>
      <c r="I49" s="847"/>
      <c r="J49" s="847"/>
      <c r="K49" s="90"/>
      <c r="L49" s="90"/>
      <c r="M49" s="90"/>
      <c r="N49" s="90"/>
      <c r="O49" s="90"/>
      <c r="P49" s="90"/>
    </row>
    <row r="50" spans="1:16">
      <c r="A50" s="846" t="s">
        <v>112</v>
      </c>
      <c r="B50" s="847"/>
      <c r="C50" s="847"/>
      <c r="D50" s="847"/>
      <c r="E50" s="847"/>
      <c r="F50" s="847"/>
      <c r="G50" s="847"/>
      <c r="H50" s="847"/>
      <c r="I50" s="847"/>
      <c r="J50" s="847"/>
      <c r="K50" s="90">
        <v>130912.78</v>
      </c>
      <c r="L50" s="90"/>
      <c r="M50" s="90"/>
      <c r="N50" s="90"/>
      <c r="O50" s="90"/>
      <c r="P50" s="90"/>
    </row>
    <row r="51" spans="1:16">
      <c r="A51" s="846" t="s">
        <v>45</v>
      </c>
      <c r="B51" s="847"/>
      <c r="C51" s="847"/>
      <c r="D51" s="847"/>
      <c r="E51" s="847"/>
      <c r="F51" s="847"/>
      <c r="G51" s="847"/>
      <c r="H51" s="847"/>
      <c r="I51" s="847"/>
      <c r="J51" s="847"/>
      <c r="K51" s="90">
        <v>85093.31</v>
      </c>
      <c r="L51" s="90"/>
      <c r="M51" s="90"/>
      <c r="N51" s="90"/>
      <c r="O51" s="90"/>
      <c r="P51" s="90"/>
    </row>
    <row r="52" spans="1:16">
      <c r="A52" s="846" t="s">
        <v>46</v>
      </c>
      <c r="B52" s="847"/>
      <c r="C52" s="847"/>
      <c r="D52" s="847"/>
      <c r="E52" s="847"/>
      <c r="F52" s="847"/>
      <c r="G52" s="847"/>
      <c r="H52" s="847"/>
      <c r="I52" s="847"/>
      <c r="J52" s="847"/>
      <c r="K52" s="90">
        <v>52365.11</v>
      </c>
      <c r="L52" s="90"/>
      <c r="M52" s="90"/>
      <c r="N52" s="90"/>
      <c r="O52" s="90"/>
      <c r="P52" s="90"/>
    </row>
    <row r="53" spans="1:16">
      <c r="A53" s="848" t="s">
        <v>47</v>
      </c>
      <c r="B53" s="847"/>
      <c r="C53" s="847"/>
      <c r="D53" s="847"/>
      <c r="E53" s="847"/>
      <c r="F53" s="847"/>
      <c r="G53" s="847"/>
      <c r="H53" s="847"/>
      <c r="I53" s="847"/>
      <c r="J53" s="847"/>
      <c r="K53" s="260">
        <v>268371.20000000001</v>
      </c>
      <c r="L53" s="90"/>
      <c r="M53" s="90"/>
      <c r="N53" s="90"/>
      <c r="O53" s="260">
        <v>5563.44</v>
      </c>
      <c r="P53" s="90"/>
    </row>
    <row r="54" spans="1:16">
      <c r="A54" s="853" t="s">
        <v>54</v>
      </c>
      <c r="B54" s="854"/>
      <c r="C54" s="854"/>
      <c r="D54" s="854"/>
      <c r="E54" s="854"/>
      <c r="F54" s="854"/>
      <c r="G54" s="854"/>
      <c r="H54" s="854"/>
      <c r="I54" s="854"/>
      <c r="J54" s="854"/>
      <c r="K54" s="854"/>
      <c r="L54" s="854"/>
      <c r="M54" s="854"/>
      <c r="N54" s="854"/>
      <c r="O54" s="854"/>
      <c r="P54" s="855"/>
    </row>
    <row r="55" spans="1:16">
      <c r="A55" s="849" t="s">
        <v>139</v>
      </c>
      <c r="B55" s="850"/>
      <c r="C55" s="850"/>
      <c r="D55" s="850"/>
      <c r="E55" s="850"/>
      <c r="F55" s="850"/>
      <c r="G55" s="850"/>
      <c r="H55" s="850"/>
      <c r="I55" s="850"/>
      <c r="J55" s="851"/>
      <c r="K55" s="88">
        <f>L43*10.99</f>
        <v>1438731.45</v>
      </c>
      <c r="L55" s="89"/>
      <c r="M55" s="89"/>
      <c r="N55" s="89"/>
      <c r="O55" s="90"/>
      <c r="P55" s="90"/>
    </row>
    <row r="56" spans="1:16">
      <c r="A56" s="849" t="s">
        <v>140</v>
      </c>
      <c r="B56" s="850"/>
      <c r="C56" s="850"/>
      <c r="D56" s="850"/>
      <c r="E56" s="850"/>
      <c r="F56" s="850"/>
      <c r="G56" s="850"/>
      <c r="H56" s="850"/>
      <c r="I56" s="850"/>
      <c r="J56" s="851"/>
      <c r="K56" s="88">
        <f>K44*10.99*0.85</f>
        <v>794899.16</v>
      </c>
      <c r="L56" s="89"/>
      <c r="M56" s="89"/>
      <c r="N56" s="89"/>
      <c r="O56" s="90"/>
      <c r="P56" s="90"/>
    </row>
    <row r="57" spans="1:16">
      <c r="A57" s="849" t="s">
        <v>143</v>
      </c>
      <c r="B57" s="850"/>
      <c r="C57" s="850"/>
      <c r="D57" s="850"/>
      <c r="E57" s="850"/>
      <c r="F57" s="850"/>
      <c r="G57" s="850"/>
      <c r="H57" s="850"/>
      <c r="I57" s="850"/>
      <c r="J57" s="851"/>
      <c r="K57" s="88">
        <f>K45*10.99*0.8</f>
        <v>460394.05</v>
      </c>
      <c r="L57" s="89"/>
      <c r="M57" s="89"/>
      <c r="N57" s="89"/>
      <c r="O57" s="90"/>
      <c r="P57" s="90"/>
    </row>
    <row r="58" spans="1:16">
      <c r="A58" s="856" t="s">
        <v>55</v>
      </c>
      <c r="B58" s="857"/>
      <c r="C58" s="857"/>
      <c r="D58" s="857"/>
      <c r="E58" s="857"/>
      <c r="F58" s="857"/>
      <c r="G58" s="857"/>
      <c r="H58" s="857"/>
      <c r="I58" s="857"/>
      <c r="J58" s="858"/>
      <c r="K58" s="91">
        <f>SUM(K55:K57)</f>
        <v>2694024.66</v>
      </c>
      <c r="L58" s="89"/>
      <c r="M58" s="89"/>
      <c r="N58" s="89"/>
      <c r="O58" s="92"/>
      <c r="P58" s="90"/>
    </row>
    <row r="59" spans="1:16">
      <c r="A59" s="130" t="s">
        <v>90</v>
      </c>
      <c r="B59" s="131"/>
      <c r="C59" s="131"/>
      <c r="D59" s="131"/>
      <c r="E59" s="131"/>
      <c r="F59" s="131"/>
      <c r="G59" s="131"/>
      <c r="H59" s="131"/>
      <c r="I59" s="131"/>
      <c r="J59" s="132"/>
      <c r="K59" s="133">
        <f>K58</f>
        <v>2694024.66</v>
      </c>
      <c r="L59" s="90"/>
      <c r="M59" s="90"/>
      <c r="N59" s="90"/>
      <c r="O59" s="90"/>
      <c r="P59" s="90"/>
    </row>
    <row r="60" spans="1:16">
      <c r="A60" s="261"/>
      <c r="B60" s="261"/>
      <c r="C60" s="261"/>
      <c r="D60" s="261"/>
      <c r="E60" s="261"/>
      <c r="F60" s="261"/>
      <c r="G60" s="261"/>
      <c r="H60" s="261"/>
      <c r="I60" s="261"/>
      <c r="J60" s="261"/>
      <c r="K60" s="262"/>
      <c r="L60" s="263"/>
      <c r="M60" s="263"/>
      <c r="N60" s="263"/>
      <c r="O60" s="263"/>
      <c r="P60" s="263"/>
    </row>
    <row r="61" spans="1:16">
      <c r="K61" s="264"/>
    </row>
    <row r="62" spans="1:16" ht="13.8">
      <c r="A62" s="94" t="s">
        <v>111</v>
      </c>
      <c r="B62" s="95"/>
      <c r="C62" s="156"/>
      <c r="D62" s="97"/>
      <c r="E62" s="97"/>
      <c r="F62" s="96"/>
      <c r="G62" s="96"/>
      <c r="H62" s="885"/>
      <c r="I62" s="885"/>
      <c r="J62" s="94"/>
      <c r="K62" s="98"/>
      <c r="L62" s="96" t="s">
        <v>56</v>
      </c>
      <c r="M62" s="96"/>
      <c r="N62" s="99"/>
      <c r="O62" s="99"/>
      <c r="P62" s="265"/>
    </row>
    <row r="63" spans="1:16" ht="13.8">
      <c r="A63" s="94"/>
      <c r="B63" s="95" t="s">
        <v>57</v>
      </c>
      <c r="C63" s="94"/>
      <c r="D63" s="101"/>
      <c r="E63" s="102"/>
      <c r="F63" s="96"/>
      <c r="G63" s="102"/>
      <c r="H63" s="843" t="s">
        <v>58</v>
      </c>
      <c r="I63" s="843"/>
      <c r="J63" s="94"/>
      <c r="K63" s="98"/>
      <c r="L63" s="96" t="s">
        <v>59</v>
      </c>
      <c r="M63" s="102"/>
      <c r="N63" s="99"/>
      <c r="O63" s="99"/>
      <c r="P63" s="265"/>
    </row>
    <row r="64" spans="1:16" ht="13.8">
      <c r="A64" s="94"/>
      <c r="B64" s="95"/>
      <c r="C64" s="94"/>
      <c r="D64" s="94"/>
      <c r="E64" s="245"/>
      <c r="F64" s="97"/>
      <c r="G64" s="103"/>
      <c r="H64" s="104"/>
      <c r="I64" s="104"/>
      <c r="J64" s="94"/>
      <c r="K64" s="98"/>
      <c r="L64" s="99"/>
      <c r="M64" s="99"/>
      <c r="N64" s="99"/>
      <c r="O64" s="99"/>
      <c r="P64" s="265"/>
    </row>
    <row r="65" spans="1:16" ht="13.8">
      <c r="A65" s="77"/>
      <c r="B65" s="78"/>
      <c r="C65" s="79"/>
      <c r="D65" s="80"/>
      <c r="E65" s="80"/>
      <c r="F65" s="81"/>
      <c r="G65" s="81"/>
      <c r="H65" s="86"/>
      <c r="I65" s="86"/>
      <c r="J65" s="81"/>
      <c r="K65" s="81"/>
      <c r="L65" s="81"/>
      <c r="M65" s="81"/>
      <c r="N65" s="81"/>
      <c r="O65" s="81"/>
      <c r="P65" s="265"/>
    </row>
    <row r="66" spans="1:16" ht="13.8">
      <c r="A66" s="77"/>
      <c r="B66" s="78"/>
      <c r="C66" s="79"/>
      <c r="D66" s="80"/>
      <c r="E66" s="80"/>
      <c r="F66" s="81"/>
      <c r="G66" s="81"/>
      <c r="H66" s="86"/>
      <c r="I66" s="86"/>
      <c r="J66" s="81"/>
      <c r="K66" s="81"/>
      <c r="L66" s="81"/>
      <c r="M66" s="81"/>
      <c r="N66" s="81"/>
      <c r="O66" s="81"/>
      <c r="P66" s="265"/>
    </row>
    <row r="67" spans="1:16" ht="13.8">
      <c r="A67" s="94" t="s">
        <v>60</v>
      </c>
      <c r="B67" s="95"/>
      <c r="C67" s="96"/>
      <c r="D67" s="97"/>
      <c r="E67" s="97"/>
      <c r="F67" s="96"/>
      <c r="G67" s="96"/>
      <c r="H67" s="844"/>
      <c r="I67" s="844"/>
      <c r="J67" s="94"/>
      <c r="K67" s="98"/>
      <c r="L67" s="96" t="s">
        <v>61</v>
      </c>
      <c r="M67" s="96"/>
      <c r="N67" s="99"/>
      <c r="O67" s="99"/>
      <c r="P67" s="265"/>
    </row>
    <row r="68" spans="1:16" ht="13.8">
      <c r="A68" s="94"/>
      <c r="B68" s="95" t="s">
        <v>57</v>
      </c>
      <c r="C68" s="94"/>
      <c r="D68" s="101"/>
      <c r="E68" s="102"/>
      <c r="F68" s="96"/>
      <c r="G68" s="102"/>
      <c r="H68" s="843" t="s">
        <v>58</v>
      </c>
      <c r="I68" s="843"/>
      <c r="J68" s="94"/>
      <c r="K68" s="98"/>
      <c r="L68" s="96" t="s">
        <v>59</v>
      </c>
      <c r="M68" s="102"/>
      <c r="N68" s="99"/>
      <c r="O68" s="99"/>
      <c r="P68" s="265"/>
    </row>
    <row r="69" spans="1:16" ht="13.8">
      <c r="A69" s="94"/>
      <c r="B69" s="95"/>
      <c r="C69" s="94"/>
      <c r="D69" s="94"/>
      <c r="E69" s="245"/>
      <c r="F69" s="97"/>
      <c r="G69" s="103"/>
      <c r="H69" s="104"/>
      <c r="I69" s="104"/>
      <c r="J69" s="94"/>
      <c r="K69" s="98"/>
      <c r="L69" s="99"/>
      <c r="M69" s="99"/>
      <c r="N69" s="99"/>
      <c r="O69" s="99"/>
      <c r="P69" s="265"/>
    </row>
    <row r="70" spans="1:16" ht="13.8">
      <c r="A70" s="94" t="s">
        <v>62</v>
      </c>
      <c r="B70" s="105"/>
      <c r="C70" s="106"/>
      <c r="D70" s="107"/>
      <c r="E70" s="107"/>
      <c r="F70" s="102"/>
      <c r="G70" s="107"/>
      <c r="H70" s="104"/>
      <c r="I70" s="108"/>
      <c r="J70" s="109"/>
      <c r="K70" s="109"/>
      <c r="L70" s="96" t="s">
        <v>144</v>
      </c>
      <c r="M70" s="96"/>
      <c r="N70" s="99"/>
      <c r="O70" s="110"/>
      <c r="P70" s="265"/>
    </row>
    <row r="71" spans="1:16" ht="13.8">
      <c r="A71" s="111" t="s">
        <v>145</v>
      </c>
      <c r="B71" s="112"/>
      <c r="C71" s="113"/>
      <c r="D71" s="107"/>
      <c r="E71" s="107"/>
      <c r="F71" s="111"/>
      <c r="G71" s="105"/>
      <c r="H71" s="843" t="s">
        <v>58</v>
      </c>
      <c r="I71" s="843"/>
      <c r="J71" s="107"/>
      <c r="K71" s="109"/>
      <c r="L71" s="96" t="s">
        <v>59</v>
      </c>
      <c r="M71" s="102"/>
      <c r="N71" s="99"/>
      <c r="O71" s="110"/>
      <c r="P71" s="266"/>
    </row>
    <row r="72" spans="1:16" ht="13.8">
      <c r="A72" s="97"/>
      <c r="B72" s="114"/>
      <c r="C72" s="94"/>
      <c r="D72" s="97"/>
      <c r="E72" s="114"/>
      <c r="F72" s="94"/>
      <c r="G72" s="101"/>
      <c r="H72" s="115"/>
      <c r="I72" s="243"/>
      <c r="J72" s="107"/>
      <c r="K72" s="109"/>
      <c r="L72" s="96"/>
      <c r="M72" s="107"/>
      <c r="N72" s="109"/>
      <c r="O72" s="110"/>
      <c r="P72" s="266"/>
    </row>
    <row r="73" spans="1:16" ht="6.75" customHeight="1">
      <c r="A73" s="97"/>
      <c r="B73" s="114"/>
      <c r="C73" s="94"/>
      <c r="D73" s="105"/>
      <c r="E73" s="106"/>
      <c r="F73" s="107"/>
      <c r="G73" s="116"/>
      <c r="H73" s="108"/>
      <c r="I73" s="108"/>
      <c r="J73" s="109"/>
      <c r="K73" s="109"/>
      <c r="L73" s="94"/>
      <c r="M73" s="117"/>
      <c r="N73" s="117"/>
      <c r="O73" s="118"/>
      <c r="P73" s="266"/>
    </row>
    <row r="74" spans="1:16" ht="13.8">
      <c r="A74" s="94" t="s">
        <v>103</v>
      </c>
      <c r="B74" s="102"/>
      <c r="C74" s="102"/>
      <c r="D74" s="102"/>
      <c r="E74" s="102"/>
      <c r="F74" s="102"/>
      <c r="G74" s="111"/>
      <c r="H74" s="104"/>
      <c r="I74" s="108"/>
      <c r="J74" s="109"/>
      <c r="K74" s="109"/>
      <c r="L74" s="94"/>
      <c r="M74" s="117"/>
      <c r="N74" s="117"/>
      <c r="O74" s="118"/>
      <c r="P74" s="266"/>
    </row>
    <row r="75" spans="1:16" ht="13.8">
      <c r="A75" s="119" t="s">
        <v>63</v>
      </c>
      <c r="B75" s="114"/>
      <c r="C75" s="120"/>
      <c r="D75" s="97"/>
      <c r="E75" s="121"/>
      <c r="F75" s="122"/>
      <c r="G75" s="111"/>
      <c r="H75" s="104"/>
      <c r="I75" s="108"/>
      <c r="J75" s="109"/>
      <c r="K75" s="109"/>
      <c r="L75" s="123"/>
      <c r="M75" s="111"/>
      <c r="N75" s="117"/>
      <c r="O75" s="118"/>
      <c r="P75" s="266"/>
    </row>
    <row r="76" spans="1:16" ht="13.8">
      <c r="A76" s="119" t="s">
        <v>64</v>
      </c>
      <c r="B76" s="114"/>
      <c r="C76" s="124"/>
      <c r="D76" s="121"/>
      <c r="E76" s="121"/>
      <c r="F76" s="96"/>
      <c r="G76" s="111"/>
      <c r="H76" s="104"/>
      <c r="I76" s="108"/>
      <c r="J76" s="109"/>
      <c r="K76" s="109"/>
      <c r="L76" s="123" t="s">
        <v>96</v>
      </c>
      <c r="M76" s="111"/>
      <c r="N76" s="117"/>
      <c r="O76" s="118"/>
      <c r="P76" s="266"/>
    </row>
    <row r="77" spans="1:16" ht="13.8">
      <c r="A77" s="119"/>
      <c r="B77" s="114"/>
      <c r="C77" s="124"/>
      <c r="D77" s="94"/>
      <c r="E77" s="94"/>
      <c r="F77" s="101"/>
      <c r="G77" s="107"/>
      <c r="H77" s="242" t="s">
        <v>58</v>
      </c>
      <c r="I77" s="242"/>
      <c r="J77" s="109"/>
      <c r="K77" s="109"/>
      <c r="L77" s="96" t="s">
        <v>59</v>
      </c>
      <c r="M77" s="111"/>
      <c r="N77" s="117"/>
      <c r="O77" s="118"/>
      <c r="P77" s="266"/>
    </row>
    <row r="78" spans="1:16" ht="13.8" hidden="1">
      <c r="A78" s="119"/>
      <c r="B78" s="114"/>
      <c r="C78" s="124"/>
      <c r="D78" s="94"/>
      <c r="E78" s="94"/>
      <c r="F78" s="101"/>
      <c r="G78" s="107"/>
      <c r="H78" s="243"/>
      <c r="I78" s="243"/>
      <c r="J78" s="109"/>
      <c r="K78" s="109"/>
      <c r="L78" s="96"/>
      <c r="M78" s="111"/>
      <c r="N78" s="117"/>
      <c r="O78" s="118"/>
      <c r="P78" s="266"/>
    </row>
    <row r="79" spans="1:16" hidden="1">
      <c r="A79" s="138" t="s">
        <v>108</v>
      </c>
      <c r="B79" s="139"/>
      <c r="C79" s="144"/>
      <c r="D79" s="141"/>
      <c r="E79" s="141"/>
      <c r="F79" s="140"/>
      <c r="G79" s="142"/>
      <c r="H79" s="145"/>
      <c r="I79" s="146"/>
      <c r="J79" s="147"/>
      <c r="K79" s="147"/>
      <c r="L79" s="148" t="s">
        <v>109</v>
      </c>
      <c r="M79" s="149"/>
      <c r="N79" s="150"/>
      <c r="O79" s="151"/>
      <c r="P79" s="151"/>
    </row>
    <row r="80" spans="1:16" hidden="1">
      <c r="A80" s="141"/>
      <c r="B80" s="152"/>
      <c r="C80" s="140"/>
      <c r="D80" s="141"/>
      <c r="E80" s="141"/>
      <c r="F80" s="141"/>
      <c r="G80" s="153"/>
      <c r="H80" s="154" t="s">
        <v>58</v>
      </c>
      <c r="I80" s="154"/>
      <c r="J80" s="147"/>
      <c r="K80" s="147"/>
      <c r="L80" s="153" t="s">
        <v>59</v>
      </c>
      <c r="M80" s="149"/>
      <c r="N80" s="150"/>
      <c r="O80" s="143"/>
      <c r="P80" s="143"/>
    </row>
    <row r="81" spans="1:16" ht="13.8" hidden="1">
      <c r="A81" s="267"/>
      <c r="B81" s="267"/>
      <c r="C81" s="268"/>
      <c r="D81" s="269"/>
      <c r="E81" s="270"/>
      <c r="F81" s="266"/>
      <c r="G81" s="266"/>
      <c r="H81" s="271"/>
      <c r="I81" s="271"/>
      <c r="J81" s="266"/>
      <c r="K81" s="266"/>
      <c r="L81" s="266"/>
      <c r="M81" s="266"/>
      <c r="N81" s="266"/>
      <c r="O81" s="266"/>
      <c r="P81" s="266"/>
    </row>
    <row r="82" spans="1:16" ht="13.8" hidden="1">
      <c r="A82" s="105" t="s">
        <v>97</v>
      </c>
      <c r="B82" s="125"/>
      <c r="C82" s="127"/>
      <c r="D82" s="97"/>
      <c r="E82" s="97"/>
      <c r="F82" s="121"/>
      <c r="G82" s="126"/>
      <c r="H82" s="104"/>
      <c r="I82" s="108"/>
      <c r="J82" s="109"/>
      <c r="K82" s="109"/>
      <c r="L82" s="123" t="s">
        <v>98</v>
      </c>
      <c r="M82" s="111"/>
      <c r="N82" s="117"/>
      <c r="O82" s="266"/>
      <c r="P82" s="266"/>
    </row>
    <row r="83" spans="1:16" ht="13.8" hidden="1">
      <c r="A83" s="97"/>
      <c r="B83" s="128"/>
      <c r="C83" s="121"/>
      <c r="D83" s="97"/>
      <c r="E83" s="97"/>
      <c r="F83" s="97"/>
      <c r="G83" s="96"/>
      <c r="H83" s="242" t="s">
        <v>58</v>
      </c>
      <c r="I83" s="242"/>
      <c r="J83" s="109"/>
      <c r="K83" s="109"/>
      <c r="L83" s="96" t="s">
        <v>59</v>
      </c>
      <c r="M83" s="111"/>
      <c r="N83" s="117"/>
      <c r="O83" s="266"/>
      <c r="P83" s="266"/>
    </row>
    <row r="84" spans="1:16" ht="13.8" hidden="1">
      <c r="A84" s="267"/>
      <c r="B84" s="267"/>
      <c r="C84" s="268"/>
      <c r="D84" s="269"/>
      <c r="E84" s="270"/>
      <c r="F84" s="266"/>
      <c r="G84" s="266"/>
      <c r="H84" s="271"/>
      <c r="I84" s="271"/>
      <c r="J84" s="266"/>
      <c r="K84" s="266"/>
      <c r="L84" s="266"/>
      <c r="M84" s="266"/>
      <c r="N84" s="266"/>
      <c r="O84" s="266"/>
      <c r="P84" s="266"/>
    </row>
    <row r="85" spans="1:16" hidden="1"/>
    <row r="97" s="134" customFormat="1"/>
    <row r="98" s="134" customFormat="1"/>
    <row r="99" s="134" customFormat="1"/>
    <row r="100" s="134" customFormat="1"/>
    <row r="101" s="134" customFormat="1"/>
    <row r="102" s="134" customFormat="1"/>
    <row r="103" s="134" customFormat="1"/>
    <row r="104" s="134" customFormat="1"/>
    <row r="105" s="134" customFormat="1"/>
    <row r="106" s="134" customFormat="1"/>
    <row r="107" s="134" customFormat="1"/>
    <row r="108" s="134" customFormat="1"/>
    <row r="109" s="134" customFormat="1"/>
    <row r="110" s="134" customFormat="1"/>
    <row r="111" s="134" customFormat="1"/>
    <row r="112" s="134" customFormat="1"/>
    <row r="113" s="134" customFormat="1"/>
    <row r="114" s="134" customFormat="1"/>
    <row r="115" s="134" customFormat="1"/>
    <row r="116" s="134" customFormat="1"/>
    <row r="117" s="134" customFormat="1"/>
    <row r="118" s="134" customFormat="1"/>
    <row r="119" s="134" customFormat="1"/>
    <row r="120" s="134" customFormat="1"/>
    <row r="121" s="134" customFormat="1"/>
    <row r="122" s="134" customFormat="1"/>
    <row r="123" s="134" customFormat="1"/>
    <row r="124" s="134" customFormat="1"/>
    <row r="125" s="134" customFormat="1"/>
    <row r="126" s="134" customFormat="1"/>
    <row r="127" s="134" customFormat="1"/>
    <row r="128" s="134" customFormat="1"/>
    <row r="129" s="134" customFormat="1"/>
    <row r="130" s="134" customFormat="1"/>
    <row r="131" s="134" customFormat="1"/>
    <row r="132" s="134" customFormat="1"/>
    <row r="133" s="134" customFormat="1"/>
    <row r="134" s="134" customFormat="1"/>
    <row r="135" s="134" customFormat="1"/>
    <row r="136" s="134" customFormat="1"/>
    <row r="137" s="134" customFormat="1"/>
    <row r="138" s="134" customFormat="1"/>
    <row r="139" s="134" customFormat="1"/>
    <row r="140" s="134" customFormat="1"/>
    <row r="141" s="134" customFormat="1"/>
    <row r="142" s="134" customFormat="1"/>
    <row r="143" s="134" customFormat="1"/>
    <row r="144" s="134" customFormat="1"/>
    <row r="145" s="134" customFormat="1"/>
    <row r="146" s="134" customFormat="1"/>
    <row r="147" s="134" customFormat="1"/>
    <row r="148" s="134" customFormat="1"/>
    <row r="149" s="134" customFormat="1"/>
    <row r="150" s="134" customFormat="1"/>
    <row r="151" s="134" customFormat="1"/>
    <row r="152" s="134" customFormat="1"/>
    <row r="153" s="134" customFormat="1"/>
    <row r="154" s="134" customFormat="1"/>
    <row r="155" s="134" customFormat="1"/>
    <row r="156" s="134" customFormat="1"/>
    <row r="157" s="134" customFormat="1"/>
    <row r="158" s="134" customFormat="1"/>
  </sheetData>
  <mergeCells count="73">
    <mergeCell ref="A28:B28"/>
    <mergeCell ref="C28:C31"/>
    <mergeCell ref="L29:N29"/>
    <mergeCell ref="L30:L31"/>
    <mergeCell ref="M30:M31"/>
    <mergeCell ref="N30:N31"/>
    <mergeCell ref="A57:J57"/>
    <mergeCell ref="A55:J55"/>
    <mergeCell ref="A53:J53"/>
    <mergeCell ref="H62:I62"/>
    <mergeCell ref="A33:P33"/>
    <mergeCell ref="J20:K20"/>
    <mergeCell ref="L20:M20"/>
    <mergeCell ref="N20:O20"/>
    <mergeCell ref="P20:Q20"/>
    <mergeCell ref="H26:I26"/>
    <mergeCell ref="J18:K19"/>
    <mergeCell ref="L18:M19"/>
    <mergeCell ref="N18:Q18"/>
    <mergeCell ref="N19:O19"/>
    <mergeCell ref="P19:Q19"/>
    <mergeCell ref="C12:L12"/>
    <mergeCell ref="N12:Q12"/>
    <mergeCell ref="N13:Q13"/>
    <mergeCell ref="N15:Q15"/>
    <mergeCell ref="N16:Q16"/>
    <mergeCell ref="N14:Q14"/>
    <mergeCell ref="N4:Q4"/>
    <mergeCell ref="N5:Q5"/>
    <mergeCell ref="C6:L6"/>
    <mergeCell ref="N6:Q6"/>
    <mergeCell ref="C7:L7"/>
    <mergeCell ref="N7:Q7"/>
    <mergeCell ref="C11:L11"/>
    <mergeCell ref="N11:Q11"/>
    <mergeCell ref="C8:K8"/>
    <mergeCell ref="N8:Q8"/>
    <mergeCell ref="C9:L9"/>
    <mergeCell ref="N9:Q9"/>
    <mergeCell ref="C10:L10"/>
    <mergeCell ref="N10:Q10"/>
    <mergeCell ref="O28:O31"/>
    <mergeCell ref="P28:P31"/>
    <mergeCell ref="A54:P54"/>
    <mergeCell ref="A58:J58"/>
    <mergeCell ref="A29:A31"/>
    <mergeCell ref="B29:B31"/>
    <mergeCell ref="G29:G31"/>
    <mergeCell ref="H29:J29"/>
    <mergeCell ref="K29:K31"/>
    <mergeCell ref="H30:H31"/>
    <mergeCell ref="D28:D31"/>
    <mergeCell ref="E28:E31"/>
    <mergeCell ref="F28:F31"/>
    <mergeCell ref="G28:J28"/>
    <mergeCell ref="I30:I31"/>
    <mergeCell ref="J30:J31"/>
    <mergeCell ref="H63:I63"/>
    <mergeCell ref="H67:I67"/>
    <mergeCell ref="H68:I68"/>
    <mergeCell ref="H71:I71"/>
    <mergeCell ref="K28:N28"/>
    <mergeCell ref="A43:J43"/>
    <mergeCell ref="A44:J44"/>
    <mergeCell ref="A45:J45"/>
    <mergeCell ref="A46:J46"/>
    <mergeCell ref="A47:J47"/>
    <mergeCell ref="A48:J48"/>
    <mergeCell ref="A49:J49"/>
    <mergeCell ref="A50:J50"/>
    <mergeCell ref="A51:J51"/>
    <mergeCell ref="A52:J52"/>
    <mergeCell ref="A56:J56"/>
  </mergeCells>
  <pageMargins left="0" right="0" top="0" bottom="0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54"/>
  <sheetViews>
    <sheetView topLeftCell="A22" workbookViewId="0">
      <selection activeCell="P154" sqref="A1:Q154"/>
    </sheetView>
  </sheetViews>
  <sheetFormatPr defaultColWidth="9.109375" defaultRowHeight="13.2"/>
  <cols>
    <col min="1" max="1" width="4.33203125" style="194" customWidth="1"/>
    <col min="2" max="2" width="5.5546875" style="194" customWidth="1"/>
    <col min="3" max="3" width="13.5546875" style="195" customWidth="1"/>
    <col min="4" max="4" width="32.44140625" style="193" customWidth="1"/>
    <col min="5" max="5" width="10.88671875" style="196" customWidth="1"/>
    <col min="6" max="6" width="18.44140625" style="191" customWidth="1"/>
    <col min="7" max="8" width="7.6640625" style="191" customWidth="1"/>
    <col min="9" max="9" width="8.44140625" style="191" customWidth="1"/>
    <col min="10" max="10" width="7.6640625" style="191" customWidth="1"/>
    <col min="11" max="11" width="11.44140625" style="191" customWidth="1"/>
    <col min="12" max="12" width="7.6640625" style="191" customWidth="1"/>
    <col min="13" max="13" width="8.5546875" style="191" customWidth="1"/>
    <col min="14" max="16" width="7.6640625" style="191" customWidth="1"/>
    <col min="17" max="16384" width="9.109375" style="192"/>
  </cols>
  <sheetData>
    <row r="1" spans="1:17" s="134" customFormat="1">
      <c r="A1" s="157"/>
      <c r="B1" s="157"/>
      <c r="C1" s="157"/>
      <c r="D1" s="158"/>
      <c r="E1" s="159"/>
      <c r="F1" s="159"/>
      <c r="G1" s="159"/>
      <c r="H1" s="159"/>
      <c r="I1" s="159"/>
      <c r="J1" s="159"/>
      <c r="K1" s="159"/>
      <c r="L1" s="134" t="s">
        <v>9</v>
      </c>
      <c r="M1" s="160"/>
      <c r="N1" s="160"/>
      <c r="O1" s="159"/>
      <c r="P1" s="159"/>
      <c r="Q1" s="159"/>
    </row>
    <row r="2" spans="1:17" s="134" customFormat="1">
      <c r="A2" s="157"/>
      <c r="B2" s="157"/>
      <c r="C2" s="157"/>
      <c r="D2" s="158"/>
      <c r="E2" s="159"/>
      <c r="F2" s="159"/>
      <c r="G2" s="159"/>
      <c r="H2" s="161"/>
      <c r="I2" s="160"/>
      <c r="J2" s="159"/>
      <c r="K2" s="159"/>
      <c r="L2" s="134" t="s">
        <v>10</v>
      </c>
      <c r="M2" s="160"/>
      <c r="N2" s="160"/>
      <c r="O2" s="159"/>
      <c r="P2" s="159"/>
      <c r="Q2" s="159"/>
    </row>
    <row r="3" spans="1:17" s="134" customFormat="1">
      <c r="A3" s="157"/>
      <c r="B3" s="157"/>
      <c r="C3" s="157"/>
      <c r="D3" s="158"/>
      <c r="E3" s="159"/>
      <c r="F3" s="159"/>
      <c r="G3" s="159"/>
      <c r="H3" s="159"/>
      <c r="I3" s="159"/>
      <c r="J3" s="159"/>
      <c r="K3" s="159"/>
      <c r="L3" s="134" t="s">
        <v>11</v>
      </c>
      <c r="M3" s="160"/>
      <c r="N3" s="160"/>
      <c r="O3" s="159"/>
      <c r="P3" s="159"/>
      <c r="Q3" s="159"/>
    </row>
    <row r="4" spans="1:17" s="164" customFormat="1">
      <c r="A4" s="157"/>
      <c r="B4" s="157"/>
      <c r="C4" s="162"/>
      <c r="D4" s="163"/>
      <c r="F4" s="165"/>
      <c r="G4" s="166"/>
      <c r="H4" s="166"/>
      <c r="I4" s="166"/>
      <c r="J4" s="166"/>
      <c r="K4" s="159"/>
      <c r="L4" s="159"/>
      <c r="M4" s="166"/>
      <c r="N4" s="869" t="s">
        <v>12</v>
      </c>
      <c r="O4" s="870"/>
      <c r="P4" s="870"/>
      <c r="Q4" s="871"/>
    </row>
    <row r="5" spans="1:17" s="164" customFormat="1">
      <c r="A5" s="157"/>
      <c r="B5" s="157"/>
      <c r="C5" s="162"/>
      <c r="D5" s="163"/>
      <c r="F5" s="165"/>
      <c r="G5" s="166"/>
      <c r="H5" s="166"/>
      <c r="I5" s="166"/>
      <c r="J5" s="160"/>
      <c r="K5" s="166"/>
      <c r="L5" s="166"/>
      <c r="M5" s="167" t="s">
        <v>13</v>
      </c>
      <c r="N5" s="869" t="s">
        <v>32</v>
      </c>
      <c r="O5" s="870"/>
      <c r="P5" s="870"/>
      <c r="Q5" s="871"/>
    </row>
    <row r="6" spans="1:17" s="164" customFormat="1" ht="12.75" customHeight="1">
      <c r="A6" s="157"/>
      <c r="B6" s="157"/>
      <c r="C6" s="874" t="s">
        <v>0</v>
      </c>
      <c r="D6" s="874"/>
      <c r="E6" s="874"/>
      <c r="F6" s="874"/>
      <c r="G6" s="874"/>
      <c r="H6" s="874"/>
      <c r="I6" s="874"/>
      <c r="J6" s="874"/>
      <c r="K6" s="874"/>
      <c r="L6" s="874"/>
      <c r="M6" s="167" t="s">
        <v>14</v>
      </c>
      <c r="N6" s="875" t="s">
        <v>48</v>
      </c>
      <c r="O6" s="875"/>
      <c r="P6" s="875"/>
      <c r="Q6" s="875"/>
    </row>
    <row r="7" spans="1:17" s="164" customFormat="1">
      <c r="A7" s="157"/>
      <c r="B7" s="157"/>
      <c r="C7" s="873" t="s">
        <v>99</v>
      </c>
      <c r="D7" s="873"/>
      <c r="E7" s="873"/>
      <c r="F7" s="873"/>
      <c r="G7" s="873"/>
      <c r="H7" s="873"/>
      <c r="I7" s="873"/>
      <c r="J7" s="873"/>
      <c r="K7" s="873"/>
      <c r="L7" s="873"/>
      <c r="M7" s="167"/>
      <c r="N7" s="869"/>
      <c r="O7" s="870"/>
      <c r="P7" s="870"/>
      <c r="Q7" s="871"/>
    </row>
    <row r="8" spans="1:17" s="164" customFormat="1">
      <c r="A8" s="157"/>
      <c r="B8" s="157"/>
      <c r="C8" s="872" t="s">
        <v>49</v>
      </c>
      <c r="D8" s="872"/>
      <c r="E8" s="872"/>
      <c r="F8" s="872"/>
      <c r="G8" s="872"/>
      <c r="H8" s="872"/>
      <c r="I8" s="872"/>
      <c r="J8" s="872"/>
      <c r="K8" s="872"/>
      <c r="L8" s="190"/>
      <c r="M8" s="167"/>
      <c r="N8" s="869"/>
      <c r="O8" s="870"/>
      <c r="P8" s="870"/>
      <c r="Q8" s="871"/>
    </row>
    <row r="9" spans="1:17" s="164" customFormat="1">
      <c r="A9" s="157"/>
      <c r="B9" s="157"/>
      <c r="C9" s="873" t="s">
        <v>110</v>
      </c>
      <c r="D9" s="873"/>
      <c r="E9" s="873"/>
      <c r="F9" s="873"/>
      <c r="G9" s="873"/>
      <c r="H9" s="873"/>
      <c r="I9" s="873"/>
      <c r="J9" s="873"/>
      <c r="K9" s="873"/>
      <c r="L9" s="873"/>
      <c r="M9" s="167" t="s">
        <v>14</v>
      </c>
      <c r="N9" s="869" t="s">
        <v>50</v>
      </c>
      <c r="O9" s="870"/>
      <c r="P9" s="870"/>
      <c r="Q9" s="871"/>
    </row>
    <row r="10" spans="1:17" s="164" customFormat="1">
      <c r="A10" s="157"/>
      <c r="B10" s="157"/>
      <c r="C10" s="872" t="s">
        <v>51</v>
      </c>
      <c r="D10" s="872"/>
      <c r="E10" s="872"/>
      <c r="F10" s="872"/>
      <c r="G10" s="872"/>
      <c r="H10" s="872"/>
      <c r="I10" s="872"/>
      <c r="J10" s="872"/>
      <c r="K10" s="872"/>
      <c r="L10" s="872"/>
      <c r="M10" s="167"/>
      <c r="N10" s="869"/>
      <c r="O10" s="870"/>
      <c r="P10" s="870"/>
      <c r="Q10" s="871"/>
    </row>
    <row r="11" spans="1:17" s="164" customFormat="1">
      <c r="A11" s="157"/>
      <c r="B11" s="157"/>
      <c r="C11" s="868" t="s">
        <v>101</v>
      </c>
      <c r="D11" s="868"/>
      <c r="E11" s="868"/>
      <c r="F11" s="868"/>
      <c r="G11" s="868"/>
      <c r="H11" s="868"/>
      <c r="I11" s="868"/>
      <c r="J11" s="868"/>
      <c r="K11" s="868"/>
      <c r="L11" s="868"/>
      <c r="M11" s="167"/>
      <c r="N11" s="869"/>
      <c r="O11" s="870"/>
      <c r="P11" s="870"/>
      <c r="Q11" s="871"/>
    </row>
    <row r="12" spans="1:17" s="164" customFormat="1">
      <c r="A12" s="157"/>
      <c r="B12" s="157"/>
      <c r="C12" s="868" t="s">
        <v>100</v>
      </c>
      <c r="D12" s="868"/>
      <c r="E12" s="868"/>
      <c r="F12" s="868"/>
      <c r="G12" s="868"/>
      <c r="H12" s="868"/>
      <c r="I12" s="868"/>
      <c r="J12" s="868"/>
      <c r="K12" s="868"/>
      <c r="L12" s="868"/>
      <c r="M12" s="159" t="s">
        <v>31</v>
      </c>
      <c r="N12" s="875"/>
      <c r="O12" s="875"/>
      <c r="P12" s="875"/>
      <c r="Q12" s="875"/>
    </row>
    <row r="13" spans="1:17" s="164" customFormat="1">
      <c r="A13" s="157"/>
      <c r="B13" s="157"/>
      <c r="C13" s="157"/>
      <c r="D13" s="158"/>
      <c r="F13" s="165"/>
      <c r="G13" s="166"/>
      <c r="H13" s="166"/>
      <c r="I13" s="166"/>
      <c r="J13" s="160"/>
      <c r="M13" s="167" t="s">
        <v>15</v>
      </c>
      <c r="N13" s="869"/>
      <c r="O13" s="870"/>
      <c r="P13" s="870"/>
      <c r="Q13" s="871"/>
    </row>
    <row r="14" spans="1:17" s="164" customFormat="1" ht="40.5" customHeight="1">
      <c r="A14" s="157"/>
      <c r="B14" s="157"/>
      <c r="C14" s="157"/>
      <c r="D14" s="168"/>
      <c r="F14" s="165"/>
      <c r="G14" s="166"/>
      <c r="H14" s="166"/>
      <c r="I14" s="159"/>
      <c r="J14" s="160"/>
      <c r="K14" s="169"/>
      <c r="L14" s="167" t="s">
        <v>18</v>
      </c>
      <c r="M14" s="170" t="s">
        <v>16</v>
      </c>
      <c r="N14" s="869" t="s">
        <v>52</v>
      </c>
      <c r="O14" s="870"/>
      <c r="P14" s="870"/>
      <c r="Q14" s="871"/>
    </row>
    <row r="15" spans="1:17" s="134" customFormat="1">
      <c r="A15" s="157"/>
      <c r="B15" s="157"/>
      <c r="C15" s="157"/>
      <c r="D15" s="158"/>
      <c r="E15" s="164"/>
      <c r="F15" s="165"/>
      <c r="G15" s="166"/>
      <c r="H15" s="166"/>
      <c r="I15" s="166"/>
      <c r="J15" s="160"/>
      <c r="K15" s="164"/>
      <c r="L15" s="164"/>
      <c r="M15" s="170" t="s">
        <v>17</v>
      </c>
      <c r="N15" s="869" t="s">
        <v>53</v>
      </c>
      <c r="O15" s="870"/>
      <c r="P15" s="870"/>
      <c r="Q15" s="871"/>
    </row>
    <row r="16" spans="1:17" s="134" customFormat="1">
      <c r="A16" s="157"/>
      <c r="B16" s="157"/>
      <c r="C16" s="157"/>
      <c r="D16" s="158"/>
      <c r="E16" s="164"/>
      <c r="F16" s="165"/>
      <c r="G16" s="157"/>
      <c r="H16" s="166"/>
      <c r="I16" s="166"/>
      <c r="J16" s="160"/>
      <c r="K16" s="166"/>
      <c r="L16" s="166"/>
      <c r="M16" s="166" t="s">
        <v>19</v>
      </c>
      <c r="N16" s="869"/>
      <c r="O16" s="870"/>
      <c r="P16" s="870"/>
      <c r="Q16" s="871"/>
    </row>
    <row r="17" spans="1:17" s="134" customFormat="1">
      <c r="A17" s="157"/>
      <c r="B17" s="157"/>
      <c r="C17" s="157"/>
      <c r="D17" s="158"/>
      <c r="E17" s="164"/>
      <c r="F17" s="165"/>
      <c r="G17" s="157"/>
      <c r="H17" s="166"/>
      <c r="I17" s="166"/>
      <c r="J17" s="166"/>
      <c r="K17" s="166"/>
      <c r="L17" s="166"/>
      <c r="M17" s="166"/>
      <c r="N17" s="167"/>
      <c r="O17" s="167"/>
      <c r="P17" s="171"/>
      <c r="Q17" s="171"/>
    </row>
    <row r="18" spans="1:17" s="134" customFormat="1">
      <c r="A18" s="157"/>
      <c r="B18" s="157"/>
      <c r="C18" s="157"/>
      <c r="D18" s="158"/>
      <c r="E18" s="164"/>
      <c r="F18" s="165"/>
      <c r="G18" s="157"/>
      <c r="H18" s="166"/>
      <c r="I18" s="166"/>
      <c r="J18" s="876" t="s">
        <v>25</v>
      </c>
      <c r="K18" s="876"/>
      <c r="L18" s="876" t="s">
        <v>24</v>
      </c>
      <c r="M18" s="877"/>
      <c r="N18" s="878" t="s">
        <v>20</v>
      </c>
      <c r="O18" s="879"/>
      <c r="P18" s="879"/>
      <c r="Q18" s="880"/>
    </row>
    <row r="19" spans="1:17" s="134" customFormat="1">
      <c r="A19" s="172"/>
      <c r="B19" s="157"/>
      <c r="C19" s="157"/>
      <c r="D19" s="158"/>
      <c r="E19" s="164"/>
      <c r="F19" s="165"/>
      <c r="G19" s="157"/>
      <c r="H19" s="166"/>
      <c r="I19" s="166"/>
      <c r="J19" s="876"/>
      <c r="K19" s="876"/>
      <c r="L19" s="877"/>
      <c r="M19" s="877"/>
      <c r="N19" s="881" t="s">
        <v>21</v>
      </c>
      <c r="O19" s="882"/>
      <c r="P19" s="881" t="s">
        <v>22</v>
      </c>
      <c r="Q19" s="882"/>
    </row>
    <row r="20" spans="1:17" s="134" customFormat="1">
      <c r="A20" s="172"/>
      <c r="B20" s="157"/>
      <c r="C20" s="157"/>
      <c r="D20" s="158"/>
      <c r="E20" s="164"/>
      <c r="F20" s="165"/>
      <c r="G20" s="157"/>
      <c r="H20" s="166"/>
      <c r="I20" s="166"/>
      <c r="J20" s="878" t="s">
        <v>161</v>
      </c>
      <c r="K20" s="883"/>
      <c r="L20" s="878" t="s">
        <v>147</v>
      </c>
      <c r="M20" s="883"/>
      <c r="N20" s="878" t="s">
        <v>148</v>
      </c>
      <c r="O20" s="883"/>
      <c r="P20" s="878" t="s">
        <v>147</v>
      </c>
      <c r="Q20" s="883"/>
    </row>
    <row r="21" spans="1:17" s="134" customFormat="1">
      <c r="A21" s="172"/>
      <c r="B21" s="172"/>
      <c r="C21" s="172"/>
      <c r="D21" s="173"/>
      <c r="E21" s="174"/>
      <c r="F21" s="175"/>
      <c r="G21" s="172"/>
      <c r="H21" s="176"/>
      <c r="I21" s="176"/>
      <c r="J21" s="176"/>
      <c r="K21" s="176"/>
      <c r="L21" s="176"/>
      <c r="M21" s="176"/>
      <c r="N21" s="176"/>
      <c r="O21" s="177"/>
      <c r="P21" s="177"/>
      <c r="Q21" s="178"/>
    </row>
    <row r="22" spans="1:17" s="174" customFormat="1">
      <c r="A22" s="172"/>
      <c r="B22" s="172"/>
      <c r="C22" s="172"/>
      <c r="D22" s="179"/>
      <c r="E22" s="175"/>
      <c r="F22" s="172"/>
      <c r="G22" s="176"/>
      <c r="H22" s="172" t="s">
        <v>23</v>
      </c>
      <c r="I22" s="176"/>
      <c r="J22" s="176"/>
      <c r="K22" s="176"/>
      <c r="L22" s="180"/>
      <c r="M22" s="176"/>
      <c r="N22" s="176"/>
      <c r="O22" s="177"/>
      <c r="P22" s="177"/>
      <c r="Q22" s="178"/>
    </row>
    <row r="23" spans="1:17" s="174" customFormat="1">
      <c r="A23" s="172"/>
      <c r="B23" s="172"/>
      <c r="C23" s="172"/>
      <c r="D23" s="179"/>
      <c r="E23" s="175"/>
      <c r="F23" s="172"/>
      <c r="G23" s="176"/>
      <c r="H23" s="172" t="s">
        <v>149</v>
      </c>
      <c r="I23" s="176"/>
      <c r="J23" s="176"/>
      <c r="K23" s="176"/>
      <c r="L23" s="180"/>
      <c r="M23" s="176"/>
      <c r="N23" s="176"/>
      <c r="O23" s="177"/>
      <c r="P23" s="177"/>
      <c r="Q23" s="178"/>
    </row>
    <row r="24" spans="1:17" s="4" customFormat="1">
      <c r="A24" s="2"/>
      <c r="B24" s="2"/>
      <c r="C24" s="8"/>
      <c r="D24" s="5"/>
      <c r="E24" s="2"/>
      <c r="F24" s="129"/>
      <c r="G24" s="129"/>
      <c r="H24" s="129"/>
      <c r="I24" s="129"/>
      <c r="J24" s="129"/>
      <c r="K24" s="9"/>
      <c r="L24" s="129"/>
      <c r="M24" s="129"/>
      <c r="N24" s="6"/>
      <c r="O24" s="6"/>
      <c r="P24" s="7"/>
    </row>
    <row r="25" spans="1:17" s="4" customFormat="1">
      <c r="A25" s="2"/>
      <c r="B25" s="8" t="s">
        <v>251</v>
      </c>
      <c r="C25" s="1"/>
      <c r="D25" s="5"/>
      <c r="E25" s="2"/>
      <c r="F25" s="129"/>
      <c r="G25" s="129"/>
      <c r="H25" s="129"/>
      <c r="I25" s="129"/>
      <c r="J25" s="129"/>
      <c r="K25" s="9"/>
      <c r="L25" s="129"/>
      <c r="M25" s="129"/>
      <c r="N25" s="6"/>
      <c r="O25" s="6"/>
      <c r="P25" s="7"/>
    </row>
    <row r="26" spans="1:17" s="4" customFormat="1" ht="12.75" customHeight="1">
      <c r="A26" s="2"/>
      <c r="B26" s="8" t="s">
        <v>26</v>
      </c>
      <c r="C26" s="1"/>
      <c r="D26" s="5"/>
      <c r="E26" s="2"/>
      <c r="F26" s="129"/>
      <c r="G26" s="129"/>
      <c r="H26" s="908">
        <v>97390726.609999999</v>
      </c>
      <c r="I26" s="908"/>
      <c r="J26" s="7" t="s">
        <v>102</v>
      </c>
      <c r="K26" s="9"/>
      <c r="L26" s="129"/>
      <c r="M26" s="129"/>
      <c r="N26" s="6"/>
      <c r="O26" s="6"/>
      <c r="P26" s="7"/>
    </row>
    <row r="27" spans="1:17" s="4" customFormat="1">
      <c r="A27" s="2"/>
      <c r="B27" s="2"/>
      <c r="C27" s="3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</row>
    <row r="28" spans="1:17" ht="13.8">
      <c r="A28" s="898" t="s">
        <v>104</v>
      </c>
      <c r="B28" s="899"/>
      <c r="C28" s="900" t="s">
        <v>33</v>
      </c>
      <c r="D28" s="903" t="s">
        <v>1</v>
      </c>
      <c r="E28" s="892" t="s">
        <v>2</v>
      </c>
      <c r="F28" s="892" t="s">
        <v>3</v>
      </c>
      <c r="G28" s="909" t="s">
        <v>27</v>
      </c>
      <c r="H28" s="910"/>
      <c r="I28" s="910"/>
      <c r="J28" s="910"/>
      <c r="K28" s="892" t="s">
        <v>28</v>
      </c>
      <c r="L28" s="892"/>
      <c r="M28" s="892"/>
      <c r="N28" s="892"/>
      <c r="O28" s="893" t="s">
        <v>29</v>
      </c>
      <c r="P28" s="893" t="s">
        <v>30</v>
      </c>
    </row>
    <row r="29" spans="1:17" ht="13.8">
      <c r="A29" s="906" t="s">
        <v>34</v>
      </c>
      <c r="B29" s="906" t="s">
        <v>35</v>
      </c>
      <c r="C29" s="901"/>
      <c r="D29" s="904"/>
      <c r="E29" s="892"/>
      <c r="F29" s="892"/>
      <c r="G29" s="892" t="s">
        <v>4</v>
      </c>
      <c r="H29" s="909" t="s">
        <v>5</v>
      </c>
      <c r="I29" s="910"/>
      <c r="J29" s="910"/>
      <c r="K29" s="892" t="s">
        <v>4</v>
      </c>
      <c r="L29" s="892" t="s">
        <v>5</v>
      </c>
      <c r="M29" s="892"/>
      <c r="N29" s="892"/>
      <c r="O29" s="893"/>
      <c r="P29" s="893"/>
    </row>
    <row r="30" spans="1:17">
      <c r="A30" s="906"/>
      <c r="B30" s="906"/>
      <c r="C30" s="901"/>
      <c r="D30" s="904"/>
      <c r="E30" s="892"/>
      <c r="F30" s="892"/>
      <c r="G30" s="892"/>
      <c r="H30" s="893" t="s">
        <v>6</v>
      </c>
      <c r="I30" s="893" t="s">
        <v>8</v>
      </c>
      <c r="J30" s="911" t="s">
        <v>7</v>
      </c>
      <c r="K30" s="892"/>
      <c r="L30" s="893" t="s">
        <v>6</v>
      </c>
      <c r="M30" s="893" t="s">
        <v>8</v>
      </c>
      <c r="N30" s="893" t="s">
        <v>7</v>
      </c>
      <c r="O30" s="893"/>
      <c r="P30" s="893"/>
    </row>
    <row r="31" spans="1:17">
      <c r="A31" s="907"/>
      <c r="B31" s="907"/>
      <c r="C31" s="902"/>
      <c r="D31" s="905"/>
      <c r="E31" s="892"/>
      <c r="F31" s="892"/>
      <c r="G31" s="892"/>
      <c r="H31" s="893"/>
      <c r="I31" s="893"/>
      <c r="J31" s="912"/>
      <c r="K31" s="892"/>
      <c r="L31" s="893"/>
      <c r="M31" s="893"/>
      <c r="N31" s="893"/>
      <c r="O31" s="893"/>
      <c r="P31" s="893"/>
    </row>
    <row r="32" spans="1:17" ht="13.8">
      <c r="A32" s="204">
        <v>1</v>
      </c>
      <c r="B32" s="204">
        <v>2</v>
      </c>
      <c r="C32" s="205">
        <v>3</v>
      </c>
      <c r="D32" s="204">
        <v>4</v>
      </c>
      <c r="E32" s="204">
        <v>5</v>
      </c>
      <c r="F32" s="204">
        <v>6</v>
      </c>
      <c r="G32" s="204">
        <v>7</v>
      </c>
      <c r="H32" s="204">
        <v>8</v>
      </c>
      <c r="I32" s="204">
        <v>9</v>
      </c>
      <c r="J32" s="204">
        <v>10</v>
      </c>
      <c r="K32" s="204">
        <v>11</v>
      </c>
      <c r="L32" s="204">
        <v>12</v>
      </c>
      <c r="M32" s="204">
        <v>13</v>
      </c>
      <c r="N32" s="204">
        <v>14</v>
      </c>
      <c r="O32" s="204">
        <v>15</v>
      </c>
      <c r="P32" s="204">
        <v>16</v>
      </c>
    </row>
    <row r="33" spans="1:16">
      <c r="A33" s="896" t="s">
        <v>162</v>
      </c>
      <c r="B33" s="895"/>
      <c r="C33" s="895"/>
      <c r="D33" s="895"/>
      <c r="E33" s="895"/>
      <c r="F33" s="895"/>
      <c r="G33" s="895"/>
      <c r="H33" s="895"/>
      <c r="I33" s="895"/>
      <c r="J33" s="895"/>
      <c r="K33" s="895"/>
      <c r="L33" s="895"/>
      <c r="M33" s="895"/>
      <c r="N33" s="895"/>
      <c r="O33" s="895"/>
      <c r="P33" s="895"/>
    </row>
    <row r="34" spans="1:16" ht="40.799999999999997">
      <c r="A34" s="206">
        <v>1</v>
      </c>
      <c r="B34" s="207">
        <v>1</v>
      </c>
      <c r="C34" s="208" t="s">
        <v>163</v>
      </c>
      <c r="D34" s="209" t="s">
        <v>164</v>
      </c>
      <c r="E34" s="210" t="s">
        <v>165</v>
      </c>
      <c r="F34" s="211">
        <v>51</v>
      </c>
      <c r="G34" s="211">
        <v>28.94</v>
      </c>
      <c r="H34" s="211">
        <v>28.94</v>
      </c>
      <c r="I34" s="212"/>
      <c r="J34" s="212"/>
      <c r="K34" s="211">
        <v>1475.94</v>
      </c>
      <c r="L34" s="211">
        <v>1475.94</v>
      </c>
      <c r="M34" s="212"/>
      <c r="N34" s="212"/>
      <c r="O34" s="212" t="s">
        <v>166</v>
      </c>
      <c r="P34" s="212" t="s">
        <v>36</v>
      </c>
    </row>
    <row r="35" spans="1:16" ht="40.799999999999997">
      <c r="A35" s="206">
        <v>2</v>
      </c>
      <c r="B35" s="207">
        <v>2</v>
      </c>
      <c r="C35" s="208" t="s">
        <v>167</v>
      </c>
      <c r="D35" s="209" t="s">
        <v>168</v>
      </c>
      <c r="E35" s="210" t="s">
        <v>169</v>
      </c>
      <c r="F35" s="211">
        <v>17</v>
      </c>
      <c r="G35" s="211">
        <v>559.53</v>
      </c>
      <c r="H35" s="211">
        <v>559.53</v>
      </c>
      <c r="I35" s="212"/>
      <c r="J35" s="212"/>
      <c r="K35" s="211">
        <v>9512.01</v>
      </c>
      <c r="L35" s="211">
        <v>9512.01</v>
      </c>
      <c r="M35" s="212"/>
      <c r="N35" s="212"/>
      <c r="O35" s="212" t="s">
        <v>170</v>
      </c>
      <c r="P35" s="212" t="s">
        <v>36</v>
      </c>
    </row>
    <row r="36" spans="1:16" ht="47.4">
      <c r="A36" s="206">
        <v>3</v>
      </c>
      <c r="B36" s="207">
        <v>3</v>
      </c>
      <c r="C36" s="208" t="s">
        <v>171</v>
      </c>
      <c r="D36" s="209" t="s">
        <v>172</v>
      </c>
      <c r="E36" s="210" t="s">
        <v>107</v>
      </c>
      <c r="F36" s="211">
        <v>6</v>
      </c>
      <c r="G36" s="211">
        <v>47.47</v>
      </c>
      <c r="H36" s="211">
        <v>41.62</v>
      </c>
      <c r="I36" s="211">
        <v>5.86</v>
      </c>
      <c r="J36" s="212"/>
      <c r="K36" s="211">
        <v>284.82</v>
      </c>
      <c r="L36" s="211">
        <v>249.72</v>
      </c>
      <c r="M36" s="211">
        <v>35.159999999999997</v>
      </c>
      <c r="N36" s="212"/>
      <c r="O36" s="212" t="s">
        <v>173</v>
      </c>
      <c r="P36" s="212" t="s">
        <v>36</v>
      </c>
    </row>
    <row r="37" spans="1:16" ht="40.799999999999997">
      <c r="A37" s="206">
        <v>4</v>
      </c>
      <c r="B37" s="207">
        <v>4</v>
      </c>
      <c r="C37" s="208" t="s">
        <v>174</v>
      </c>
      <c r="D37" s="209" t="s">
        <v>175</v>
      </c>
      <c r="E37" s="210" t="s">
        <v>176</v>
      </c>
      <c r="F37" s="211">
        <v>1.8</v>
      </c>
      <c r="G37" s="211">
        <v>214.74</v>
      </c>
      <c r="H37" s="211">
        <v>206.31</v>
      </c>
      <c r="I37" s="212"/>
      <c r="J37" s="212"/>
      <c r="K37" s="211">
        <v>386.53</v>
      </c>
      <c r="L37" s="211">
        <v>371.36</v>
      </c>
      <c r="M37" s="212"/>
      <c r="N37" s="212"/>
      <c r="O37" s="212" t="s">
        <v>177</v>
      </c>
      <c r="P37" s="212" t="s">
        <v>36</v>
      </c>
    </row>
    <row r="38" spans="1:16">
      <c r="A38" s="896" t="s">
        <v>178</v>
      </c>
      <c r="B38" s="895"/>
      <c r="C38" s="895"/>
      <c r="D38" s="895"/>
      <c r="E38" s="895"/>
      <c r="F38" s="895"/>
      <c r="G38" s="895"/>
      <c r="H38" s="895"/>
      <c r="I38" s="895"/>
      <c r="J38" s="895"/>
      <c r="K38" s="895"/>
      <c r="L38" s="895"/>
      <c r="M38" s="895"/>
      <c r="N38" s="895"/>
      <c r="O38" s="895"/>
      <c r="P38" s="895"/>
    </row>
    <row r="39" spans="1:16" ht="71.400000000000006">
      <c r="A39" s="206">
        <v>5</v>
      </c>
      <c r="B39" s="207">
        <v>5</v>
      </c>
      <c r="C39" s="208" t="s">
        <v>114</v>
      </c>
      <c r="D39" s="209" t="s">
        <v>115</v>
      </c>
      <c r="E39" s="210" t="s">
        <v>116</v>
      </c>
      <c r="F39" s="211">
        <v>4</v>
      </c>
      <c r="G39" s="211">
        <v>8.4499999999999993</v>
      </c>
      <c r="H39" s="211">
        <v>8.4499999999999993</v>
      </c>
      <c r="I39" s="212"/>
      <c r="J39" s="212"/>
      <c r="K39" s="211">
        <v>33.799999999999997</v>
      </c>
      <c r="L39" s="211">
        <v>33.799999999999997</v>
      </c>
      <c r="M39" s="212"/>
      <c r="N39" s="212"/>
      <c r="O39" s="212" t="s">
        <v>179</v>
      </c>
      <c r="P39" s="212" t="s">
        <v>36</v>
      </c>
    </row>
    <row r="40" spans="1:16" ht="40.799999999999997">
      <c r="A40" s="206">
        <v>6</v>
      </c>
      <c r="B40" s="207">
        <v>6</v>
      </c>
      <c r="C40" s="208" t="s">
        <v>117</v>
      </c>
      <c r="D40" s="209" t="s">
        <v>118</v>
      </c>
      <c r="E40" s="210" t="s">
        <v>119</v>
      </c>
      <c r="F40" s="211">
        <v>4</v>
      </c>
      <c r="G40" s="211">
        <v>40</v>
      </c>
      <c r="H40" s="211">
        <v>40</v>
      </c>
      <c r="I40" s="212"/>
      <c r="J40" s="212"/>
      <c r="K40" s="211">
        <v>160</v>
      </c>
      <c r="L40" s="211">
        <v>160</v>
      </c>
      <c r="M40" s="212"/>
      <c r="N40" s="212"/>
      <c r="O40" s="212" t="s">
        <v>180</v>
      </c>
      <c r="P40" s="212" t="s">
        <v>36</v>
      </c>
    </row>
    <row r="41" spans="1:16" ht="40.799999999999997">
      <c r="A41" s="206">
        <v>7</v>
      </c>
      <c r="B41" s="207">
        <v>7</v>
      </c>
      <c r="C41" s="208" t="s">
        <v>120</v>
      </c>
      <c r="D41" s="209" t="s">
        <v>121</v>
      </c>
      <c r="E41" s="210" t="s">
        <v>122</v>
      </c>
      <c r="F41" s="211">
        <v>4</v>
      </c>
      <c r="G41" s="211">
        <v>773.47</v>
      </c>
      <c r="H41" s="211">
        <v>773.47</v>
      </c>
      <c r="I41" s="212"/>
      <c r="J41" s="212"/>
      <c r="K41" s="211">
        <v>3093.88</v>
      </c>
      <c r="L41" s="211">
        <v>3093.88</v>
      </c>
      <c r="M41" s="212"/>
      <c r="N41" s="212"/>
      <c r="O41" s="212" t="s">
        <v>181</v>
      </c>
      <c r="P41" s="212" t="s">
        <v>36</v>
      </c>
    </row>
    <row r="42" spans="1:16" ht="40.799999999999997">
      <c r="A42" s="206">
        <v>8</v>
      </c>
      <c r="B42" s="207">
        <v>8</v>
      </c>
      <c r="C42" s="208" t="s">
        <v>123</v>
      </c>
      <c r="D42" s="209" t="s">
        <v>124</v>
      </c>
      <c r="E42" s="210" t="s">
        <v>119</v>
      </c>
      <c r="F42" s="211">
        <v>4</v>
      </c>
      <c r="G42" s="211">
        <v>39.75</v>
      </c>
      <c r="H42" s="211">
        <v>39.75</v>
      </c>
      <c r="I42" s="212"/>
      <c r="J42" s="212"/>
      <c r="K42" s="211">
        <v>159</v>
      </c>
      <c r="L42" s="211">
        <v>159</v>
      </c>
      <c r="M42" s="212"/>
      <c r="N42" s="212"/>
      <c r="O42" s="212" t="s">
        <v>180</v>
      </c>
      <c r="P42" s="212" t="s">
        <v>36</v>
      </c>
    </row>
    <row r="43" spans="1:16" ht="40.799999999999997">
      <c r="A43" s="206">
        <v>9</v>
      </c>
      <c r="B43" s="207">
        <v>9</v>
      </c>
      <c r="C43" s="208" t="s">
        <v>125</v>
      </c>
      <c r="D43" s="209" t="s">
        <v>126</v>
      </c>
      <c r="E43" s="210" t="s">
        <v>119</v>
      </c>
      <c r="F43" s="211">
        <v>4</v>
      </c>
      <c r="G43" s="211">
        <v>19.87</v>
      </c>
      <c r="H43" s="211">
        <v>19.87</v>
      </c>
      <c r="I43" s="212"/>
      <c r="J43" s="212"/>
      <c r="K43" s="211">
        <v>79.48</v>
      </c>
      <c r="L43" s="211">
        <v>79.48</v>
      </c>
      <c r="M43" s="212"/>
      <c r="N43" s="212"/>
      <c r="O43" s="212" t="s">
        <v>182</v>
      </c>
      <c r="P43" s="212" t="s">
        <v>36</v>
      </c>
    </row>
    <row r="44" spans="1:16" ht="40.799999999999997">
      <c r="A44" s="206">
        <v>10</v>
      </c>
      <c r="B44" s="207">
        <v>10</v>
      </c>
      <c r="C44" s="208" t="s">
        <v>127</v>
      </c>
      <c r="D44" s="209" t="s">
        <v>128</v>
      </c>
      <c r="E44" s="210" t="s">
        <v>129</v>
      </c>
      <c r="F44" s="211">
        <v>4</v>
      </c>
      <c r="G44" s="211">
        <v>21.12</v>
      </c>
      <c r="H44" s="211">
        <v>21.12</v>
      </c>
      <c r="I44" s="212"/>
      <c r="J44" s="212"/>
      <c r="K44" s="211">
        <v>84.48</v>
      </c>
      <c r="L44" s="211">
        <v>84.48</v>
      </c>
      <c r="M44" s="212"/>
      <c r="N44" s="212"/>
      <c r="O44" s="212" t="s">
        <v>182</v>
      </c>
      <c r="P44" s="212" t="s">
        <v>36</v>
      </c>
    </row>
    <row r="45" spans="1:16" ht="40.799999999999997">
      <c r="A45" s="206">
        <v>11</v>
      </c>
      <c r="B45" s="207">
        <v>11</v>
      </c>
      <c r="C45" s="208" t="s">
        <v>130</v>
      </c>
      <c r="D45" s="209" t="s">
        <v>131</v>
      </c>
      <c r="E45" s="210" t="s">
        <v>132</v>
      </c>
      <c r="F45" s="211">
        <v>4</v>
      </c>
      <c r="G45" s="211">
        <v>31.68</v>
      </c>
      <c r="H45" s="211">
        <v>31.68</v>
      </c>
      <c r="I45" s="212"/>
      <c r="J45" s="212"/>
      <c r="K45" s="211">
        <v>126.72</v>
      </c>
      <c r="L45" s="211">
        <v>126.72</v>
      </c>
      <c r="M45" s="212"/>
      <c r="N45" s="212"/>
      <c r="O45" s="212" t="s">
        <v>183</v>
      </c>
      <c r="P45" s="212" t="s">
        <v>36</v>
      </c>
    </row>
    <row r="46" spans="1:16" ht="40.799999999999997">
      <c r="A46" s="206">
        <v>12</v>
      </c>
      <c r="B46" s="207">
        <v>12</v>
      </c>
      <c r="C46" s="208" t="s">
        <v>133</v>
      </c>
      <c r="D46" s="209" t="s">
        <v>134</v>
      </c>
      <c r="E46" s="210" t="s">
        <v>135</v>
      </c>
      <c r="F46" s="211">
        <v>4</v>
      </c>
      <c r="G46" s="211">
        <v>337.92</v>
      </c>
      <c r="H46" s="211">
        <v>337.92</v>
      </c>
      <c r="I46" s="212"/>
      <c r="J46" s="212"/>
      <c r="K46" s="211">
        <v>1351.68</v>
      </c>
      <c r="L46" s="211">
        <v>1351.68</v>
      </c>
      <c r="M46" s="212"/>
      <c r="N46" s="212"/>
      <c r="O46" s="212" t="s">
        <v>184</v>
      </c>
      <c r="P46" s="212" t="s">
        <v>36</v>
      </c>
    </row>
    <row r="47" spans="1:16" ht="40.799999999999997">
      <c r="A47" s="206">
        <v>13</v>
      </c>
      <c r="B47" s="207">
        <v>13</v>
      </c>
      <c r="C47" s="208" t="s">
        <v>136</v>
      </c>
      <c r="D47" s="209" t="s">
        <v>137</v>
      </c>
      <c r="E47" s="210" t="s">
        <v>138</v>
      </c>
      <c r="F47" s="211">
        <v>4</v>
      </c>
      <c r="G47" s="211">
        <v>31.68</v>
      </c>
      <c r="H47" s="211">
        <v>31.68</v>
      </c>
      <c r="I47" s="212"/>
      <c r="J47" s="212"/>
      <c r="K47" s="211">
        <v>126.72</v>
      </c>
      <c r="L47" s="211">
        <v>126.72</v>
      </c>
      <c r="M47" s="212"/>
      <c r="N47" s="212"/>
      <c r="O47" s="212" t="s">
        <v>183</v>
      </c>
      <c r="P47" s="212" t="s">
        <v>36</v>
      </c>
    </row>
    <row r="48" spans="1:16">
      <c r="A48" s="896" t="s">
        <v>185</v>
      </c>
      <c r="B48" s="895"/>
      <c r="C48" s="895"/>
      <c r="D48" s="895"/>
      <c r="E48" s="895"/>
      <c r="F48" s="895"/>
      <c r="G48" s="895"/>
      <c r="H48" s="895"/>
      <c r="I48" s="895"/>
      <c r="J48" s="895"/>
      <c r="K48" s="895"/>
      <c r="L48" s="895"/>
      <c r="M48" s="895"/>
      <c r="N48" s="895"/>
      <c r="O48" s="895"/>
      <c r="P48" s="895"/>
    </row>
    <row r="49" spans="1:16" ht="71.400000000000006">
      <c r="A49" s="206">
        <v>14</v>
      </c>
      <c r="B49" s="207">
        <v>14</v>
      </c>
      <c r="C49" s="208" t="s">
        <v>114</v>
      </c>
      <c r="D49" s="209" t="s">
        <v>115</v>
      </c>
      <c r="E49" s="210" t="s">
        <v>116</v>
      </c>
      <c r="F49" s="211">
        <v>28</v>
      </c>
      <c r="G49" s="211">
        <v>8.4499999999999993</v>
      </c>
      <c r="H49" s="211">
        <v>8.4499999999999993</v>
      </c>
      <c r="I49" s="212"/>
      <c r="J49" s="212"/>
      <c r="K49" s="211">
        <v>236.6</v>
      </c>
      <c r="L49" s="211">
        <v>236.6</v>
      </c>
      <c r="M49" s="212"/>
      <c r="N49" s="212"/>
      <c r="O49" s="212" t="s">
        <v>186</v>
      </c>
      <c r="P49" s="212" t="s">
        <v>36</v>
      </c>
    </row>
    <row r="50" spans="1:16" ht="40.799999999999997">
      <c r="A50" s="206">
        <v>15</v>
      </c>
      <c r="B50" s="207">
        <v>15</v>
      </c>
      <c r="C50" s="208" t="s">
        <v>120</v>
      </c>
      <c r="D50" s="209" t="s">
        <v>121</v>
      </c>
      <c r="E50" s="210" t="s">
        <v>122</v>
      </c>
      <c r="F50" s="211">
        <v>28</v>
      </c>
      <c r="G50" s="211">
        <v>773.47</v>
      </c>
      <c r="H50" s="211">
        <v>773.47</v>
      </c>
      <c r="I50" s="212"/>
      <c r="J50" s="212"/>
      <c r="K50" s="211">
        <v>21657.16</v>
      </c>
      <c r="L50" s="211">
        <v>21657.16</v>
      </c>
      <c r="M50" s="212"/>
      <c r="N50" s="212"/>
      <c r="O50" s="212" t="s">
        <v>187</v>
      </c>
      <c r="P50" s="212" t="s">
        <v>36</v>
      </c>
    </row>
    <row r="51" spans="1:16" ht="40.799999999999997">
      <c r="A51" s="206">
        <v>16</v>
      </c>
      <c r="B51" s="207">
        <v>16</v>
      </c>
      <c r="C51" s="208" t="s">
        <v>123</v>
      </c>
      <c r="D51" s="209" t="s">
        <v>124</v>
      </c>
      <c r="E51" s="210" t="s">
        <v>119</v>
      </c>
      <c r="F51" s="211">
        <v>28</v>
      </c>
      <c r="G51" s="211">
        <v>39.75</v>
      </c>
      <c r="H51" s="211">
        <v>39.75</v>
      </c>
      <c r="I51" s="212"/>
      <c r="J51" s="212"/>
      <c r="K51" s="211">
        <v>1113</v>
      </c>
      <c r="L51" s="211">
        <v>1113</v>
      </c>
      <c r="M51" s="212"/>
      <c r="N51" s="212"/>
      <c r="O51" s="212" t="s">
        <v>188</v>
      </c>
      <c r="P51" s="212" t="s">
        <v>36</v>
      </c>
    </row>
    <row r="52" spans="1:16" ht="40.799999999999997">
      <c r="A52" s="206">
        <v>17</v>
      </c>
      <c r="B52" s="207">
        <v>17</v>
      </c>
      <c r="C52" s="208" t="s">
        <v>125</v>
      </c>
      <c r="D52" s="209" t="s">
        <v>126</v>
      </c>
      <c r="E52" s="210" t="s">
        <v>119</v>
      </c>
      <c r="F52" s="211">
        <v>28</v>
      </c>
      <c r="G52" s="211">
        <v>19.87</v>
      </c>
      <c r="H52" s="211">
        <v>19.87</v>
      </c>
      <c r="I52" s="212"/>
      <c r="J52" s="212"/>
      <c r="K52" s="211">
        <v>556.36</v>
      </c>
      <c r="L52" s="211">
        <v>556.36</v>
      </c>
      <c r="M52" s="212"/>
      <c r="N52" s="212"/>
      <c r="O52" s="212" t="s">
        <v>189</v>
      </c>
      <c r="P52" s="212" t="s">
        <v>36</v>
      </c>
    </row>
    <row r="53" spans="1:16" s="186" customFormat="1" ht="40.799999999999997">
      <c r="A53" s="206">
        <v>18</v>
      </c>
      <c r="B53" s="207">
        <v>18</v>
      </c>
      <c r="C53" s="208" t="s">
        <v>127</v>
      </c>
      <c r="D53" s="209" t="s">
        <v>128</v>
      </c>
      <c r="E53" s="210" t="s">
        <v>129</v>
      </c>
      <c r="F53" s="211">
        <v>56</v>
      </c>
      <c r="G53" s="211">
        <v>21.12</v>
      </c>
      <c r="H53" s="211">
        <v>21.12</v>
      </c>
      <c r="I53" s="212"/>
      <c r="J53" s="212"/>
      <c r="K53" s="211">
        <v>1182.72</v>
      </c>
      <c r="L53" s="211">
        <v>1182.72</v>
      </c>
      <c r="M53" s="212"/>
      <c r="N53" s="212"/>
      <c r="O53" s="212" t="s">
        <v>190</v>
      </c>
      <c r="P53" s="212" t="s">
        <v>36</v>
      </c>
    </row>
    <row r="54" spans="1:16" ht="40.799999999999997">
      <c r="A54" s="206">
        <v>19</v>
      </c>
      <c r="B54" s="207">
        <v>19</v>
      </c>
      <c r="C54" s="208" t="s">
        <v>130</v>
      </c>
      <c r="D54" s="209" t="s">
        <v>131</v>
      </c>
      <c r="E54" s="210" t="s">
        <v>132</v>
      </c>
      <c r="F54" s="211">
        <v>28</v>
      </c>
      <c r="G54" s="211">
        <v>31.68</v>
      </c>
      <c r="H54" s="211">
        <v>31.68</v>
      </c>
      <c r="I54" s="212"/>
      <c r="J54" s="212"/>
      <c r="K54" s="211">
        <v>887.04</v>
      </c>
      <c r="L54" s="211">
        <v>887.04</v>
      </c>
      <c r="M54" s="212"/>
      <c r="N54" s="212"/>
      <c r="O54" s="212" t="s">
        <v>191</v>
      </c>
      <c r="P54" s="212" t="s">
        <v>36</v>
      </c>
    </row>
    <row r="55" spans="1:16" ht="40.799999999999997">
      <c r="A55" s="206">
        <v>20</v>
      </c>
      <c r="B55" s="207">
        <v>20</v>
      </c>
      <c r="C55" s="208" t="s">
        <v>133</v>
      </c>
      <c r="D55" s="209" t="s">
        <v>134</v>
      </c>
      <c r="E55" s="210" t="s">
        <v>135</v>
      </c>
      <c r="F55" s="211">
        <v>0.56000000000000005</v>
      </c>
      <c r="G55" s="211">
        <v>337.92</v>
      </c>
      <c r="H55" s="211">
        <v>337.92</v>
      </c>
      <c r="I55" s="212"/>
      <c r="J55" s="212"/>
      <c r="K55" s="211">
        <v>189.24</v>
      </c>
      <c r="L55" s="211">
        <v>189.24</v>
      </c>
      <c r="M55" s="212"/>
      <c r="N55" s="212"/>
      <c r="O55" s="212" t="s">
        <v>192</v>
      </c>
      <c r="P55" s="212" t="s">
        <v>36</v>
      </c>
    </row>
    <row r="56" spans="1:16" ht="40.799999999999997">
      <c r="A56" s="206">
        <v>21</v>
      </c>
      <c r="B56" s="207">
        <v>21</v>
      </c>
      <c r="C56" s="208" t="s">
        <v>136</v>
      </c>
      <c r="D56" s="209" t="s">
        <v>137</v>
      </c>
      <c r="E56" s="210" t="s">
        <v>138</v>
      </c>
      <c r="F56" s="211">
        <v>28</v>
      </c>
      <c r="G56" s="211">
        <v>31.68</v>
      </c>
      <c r="H56" s="211">
        <v>31.68</v>
      </c>
      <c r="I56" s="212"/>
      <c r="J56" s="212"/>
      <c r="K56" s="211">
        <v>887.04</v>
      </c>
      <c r="L56" s="211">
        <v>887.04</v>
      </c>
      <c r="M56" s="212"/>
      <c r="N56" s="212"/>
      <c r="O56" s="212" t="s">
        <v>191</v>
      </c>
      <c r="P56" s="212" t="s">
        <v>36</v>
      </c>
    </row>
    <row r="57" spans="1:16">
      <c r="A57" s="896" t="s">
        <v>193</v>
      </c>
      <c r="B57" s="895"/>
      <c r="C57" s="895"/>
      <c r="D57" s="895"/>
      <c r="E57" s="895"/>
      <c r="F57" s="895"/>
      <c r="G57" s="895"/>
      <c r="H57" s="895"/>
      <c r="I57" s="895"/>
      <c r="J57" s="895"/>
      <c r="K57" s="895"/>
      <c r="L57" s="895"/>
      <c r="M57" s="895"/>
      <c r="N57" s="895"/>
      <c r="O57" s="895"/>
      <c r="P57" s="895"/>
    </row>
    <row r="58" spans="1:16" ht="71.400000000000006">
      <c r="A58" s="206">
        <v>22</v>
      </c>
      <c r="B58" s="207">
        <v>22</v>
      </c>
      <c r="C58" s="208" t="s">
        <v>114</v>
      </c>
      <c r="D58" s="209" t="s">
        <v>115</v>
      </c>
      <c r="E58" s="210" t="s">
        <v>116</v>
      </c>
      <c r="F58" s="211">
        <v>8</v>
      </c>
      <c r="G58" s="211">
        <v>8.4499999999999993</v>
      </c>
      <c r="H58" s="211">
        <v>8.4499999999999993</v>
      </c>
      <c r="I58" s="212"/>
      <c r="J58" s="212"/>
      <c r="K58" s="211">
        <v>67.599999999999994</v>
      </c>
      <c r="L58" s="211">
        <v>67.599999999999994</v>
      </c>
      <c r="M58" s="212"/>
      <c r="N58" s="212"/>
      <c r="O58" s="212" t="s">
        <v>194</v>
      </c>
      <c r="P58" s="212" t="s">
        <v>36</v>
      </c>
    </row>
    <row r="59" spans="1:16" ht="40.799999999999997">
      <c r="A59" s="206">
        <v>23</v>
      </c>
      <c r="B59" s="207">
        <v>23</v>
      </c>
      <c r="C59" s="208" t="s">
        <v>120</v>
      </c>
      <c r="D59" s="209" t="s">
        <v>121</v>
      </c>
      <c r="E59" s="210" t="s">
        <v>122</v>
      </c>
      <c r="F59" s="211">
        <v>8</v>
      </c>
      <c r="G59" s="211">
        <v>773.47</v>
      </c>
      <c r="H59" s="211">
        <v>773.47</v>
      </c>
      <c r="I59" s="212"/>
      <c r="J59" s="212"/>
      <c r="K59" s="211">
        <v>6187.76</v>
      </c>
      <c r="L59" s="211">
        <v>6187.76</v>
      </c>
      <c r="M59" s="212"/>
      <c r="N59" s="212"/>
      <c r="O59" s="212" t="s">
        <v>195</v>
      </c>
      <c r="P59" s="212" t="s">
        <v>36</v>
      </c>
    </row>
    <row r="60" spans="1:16" ht="40.799999999999997">
      <c r="A60" s="206">
        <v>24</v>
      </c>
      <c r="B60" s="207">
        <v>24</v>
      </c>
      <c r="C60" s="208" t="s">
        <v>123</v>
      </c>
      <c r="D60" s="209" t="s">
        <v>124</v>
      </c>
      <c r="E60" s="210" t="s">
        <v>119</v>
      </c>
      <c r="F60" s="211">
        <v>8</v>
      </c>
      <c r="G60" s="211">
        <v>39.75</v>
      </c>
      <c r="H60" s="211">
        <v>39.75</v>
      </c>
      <c r="I60" s="212"/>
      <c r="J60" s="212"/>
      <c r="K60" s="211">
        <v>318</v>
      </c>
      <c r="L60" s="211">
        <v>318</v>
      </c>
      <c r="M60" s="212"/>
      <c r="N60" s="212"/>
      <c r="O60" s="212" t="s">
        <v>196</v>
      </c>
      <c r="P60" s="212" t="s">
        <v>36</v>
      </c>
    </row>
    <row r="61" spans="1:16" ht="40.799999999999997">
      <c r="A61" s="206">
        <v>25</v>
      </c>
      <c r="B61" s="207">
        <v>25</v>
      </c>
      <c r="C61" s="208" t="s">
        <v>125</v>
      </c>
      <c r="D61" s="209" t="s">
        <v>126</v>
      </c>
      <c r="E61" s="210" t="s">
        <v>119</v>
      </c>
      <c r="F61" s="211">
        <v>8</v>
      </c>
      <c r="G61" s="211">
        <v>19.87</v>
      </c>
      <c r="H61" s="211">
        <v>19.87</v>
      </c>
      <c r="I61" s="212"/>
      <c r="J61" s="212"/>
      <c r="K61" s="211">
        <v>158.96</v>
      </c>
      <c r="L61" s="211">
        <v>158.96</v>
      </c>
      <c r="M61" s="212"/>
      <c r="N61" s="212"/>
      <c r="O61" s="212" t="s">
        <v>197</v>
      </c>
      <c r="P61" s="212" t="s">
        <v>36</v>
      </c>
    </row>
    <row r="62" spans="1:16" ht="40.799999999999997">
      <c r="A62" s="206">
        <v>26</v>
      </c>
      <c r="B62" s="207">
        <v>26</v>
      </c>
      <c r="C62" s="208" t="s">
        <v>127</v>
      </c>
      <c r="D62" s="209" t="s">
        <v>128</v>
      </c>
      <c r="E62" s="210" t="s">
        <v>129</v>
      </c>
      <c r="F62" s="211">
        <v>16</v>
      </c>
      <c r="G62" s="211">
        <v>21.12</v>
      </c>
      <c r="H62" s="211">
        <v>21.12</v>
      </c>
      <c r="I62" s="212"/>
      <c r="J62" s="212"/>
      <c r="K62" s="211">
        <v>337.92</v>
      </c>
      <c r="L62" s="211">
        <v>337.92</v>
      </c>
      <c r="M62" s="212"/>
      <c r="N62" s="212"/>
      <c r="O62" s="212" t="s">
        <v>198</v>
      </c>
      <c r="P62" s="212" t="s">
        <v>36</v>
      </c>
    </row>
    <row r="63" spans="1:16" ht="40.799999999999997">
      <c r="A63" s="206">
        <v>27</v>
      </c>
      <c r="B63" s="207">
        <v>27</v>
      </c>
      <c r="C63" s="208" t="s">
        <v>130</v>
      </c>
      <c r="D63" s="209" t="s">
        <v>131</v>
      </c>
      <c r="E63" s="210" t="s">
        <v>132</v>
      </c>
      <c r="F63" s="211">
        <v>8</v>
      </c>
      <c r="G63" s="211">
        <v>31.68</v>
      </c>
      <c r="H63" s="211">
        <v>31.68</v>
      </c>
      <c r="I63" s="212"/>
      <c r="J63" s="212"/>
      <c r="K63" s="211">
        <v>253.44</v>
      </c>
      <c r="L63" s="211">
        <v>253.44</v>
      </c>
      <c r="M63" s="212"/>
      <c r="N63" s="212"/>
      <c r="O63" s="212" t="s">
        <v>199</v>
      </c>
      <c r="P63" s="212" t="s">
        <v>36</v>
      </c>
    </row>
    <row r="64" spans="1:16" ht="40.799999999999997">
      <c r="A64" s="206">
        <v>28</v>
      </c>
      <c r="B64" s="207">
        <v>28</v>
      </c>
      <c r="C64" s="208" t="s">
        <v>133</v>
      </c>
      <c r="D64" s="209" t="s">
        <v>134</v>
      </c>
      <c r="E64" s="210" t="s">
        <v>135</v>
      </c>
      <c r="F64" s="211">
        <v>0.08</v>
      </c>
      <c r="G64" s="211">
        <v>337.92</v>
      </c>
      <c r="H64" s="211">
        <v>337.92</v>
      </c>
      <c r="I64" s="212"/>
      <c r="J64" s="212"/>
      <c r="K64" s="211">
        <v>27.03</v>
      </c>
      <c r="L64" s="211">
        <v>27.03</v>
      </c>
      <c r="M64" s="212"/>
      <c r="N64" s="212"/>
      <c r="O64" s="212" t="s">
        <v>200</v>
      </c>
      <c r="P64" s="212" t="s">
        <v>36</v>
      </c>
    </row>
    <row r="65" spans="1:16" ht="40.799999999999997">
      <c r="A65" s="206">
        <v>29</v>
      </c>
      <c r="B65" s="207">
        <v>29</v>
      </c>
      <c r="C65" s="208" t="s">
        <v>201</v>
      </c>
      <c r="D65" s="209" t="s">
        <v>202</v>
      </c>
      <c r="E65" s="210" t="s">
        <v>107</v>
      </c>
      <c r="F65" s="211">
        <v>2</v>
      </c>
      <c r="G65" s="211">
        <v>30.99</v>
      </c>
      <c r="H65" s="211">
        <v>30.99</v>
      </c>
      <c r="I65" s="212"/>
      <c r="J65" s="212"/>
      <c r="K65" s="211">
        <v>61.98</v>
      </c>
      <c r="L65" s="211">
        <v>61.98</v>
      </c>
      <c r="M65" s="212"/>
      <c r="N65" s="212"/>
      <c r="O65" s="212" t="s">
        <v>203</v>
      </c>
      <c r="P65" s="212" t="s">
        <v>36</v>
      </c>
    </row>
    <row r="66" spans="1:16" ht="40.799999999999997">
      <c r="A66" s="206">
        <v>30</v>
      </c>
      <c r="B66" s="207">
        <v>30</v>
      </c>
      <c r="C66" s="208" t="s">
        <v>136</v>
      </c>
      <c r="D66" s="209" t="s">
        <v>137</v>
      </c>
      <c r="E66" s="210" t="s">
        <v>138</v>
      </c>
      <c r="F66" s="211">
        <v>4</v>
      </c>
      <c r="G66" s="211">
        <v>31.68</v>
      </c>
      <c r="H66" s="211">
        <v>31.68</v>
      </c>
      <c r="I66" s="212"/>
      <c r="J66" s="212"/>
      <c r="K66" s="211">
        <v>126.72</v>
      </c>
      <c r="L66" s="211">
        <v>126.72</v>
      </c>
      <c r="M66" s="212"/>
      <c r="N66" s="212"/>
      <c r="O66" s="212" t="s">
        <v>183</v>
      </c>
      <c r="P66" s="212" t="s">
        <v>36</v>
      </c>
    </row>
    <row r="67" spans="1:16" ht="71.400000000000006">
      <c r="A67" s="206">
        <v>31</v>
      </c>
      <c r="B67" s="207">
        <v>31</v>
      </c>
      <c r="C67" s="208" t="s">
        <v>114</v>
      </c>
      <c r="D67" s="209" t="s">
        <v>115</v>
      </c>
      <c r="E67" s="210" t="s">
        <v>116</v>
      </c>
      <c r="F67" s="211">
        <v>8</v>
      </c>
      <c r="G67" s="211">
        <v>8.4499999999999993</v>
      </c>
      <c r="H67" s="211">
        <v>8.4499999999999993</v>
      </c>
      <c r="I67" s="212"/>
      <c r="J67" s="212"/>
      <c r="K67" s="211">
        <v>67.599999999999994</v>
      </c>
      <c r="L67" s="211">
        <v>67.599999999999994</v>
      </c>
      <c r="M67" s="212"/>
      <c r="N67" s="212"/>
      <c r="O67" s="212" t="s">
        <v>194</v>
      </c>
      <c r="P67" s="212" t="s">
        <v>36</v>
      </c>
    </row>
    <row r="68" spans="1:16" s="134" customFormat="1" ht="40.799999999999997">
      <c r="A68" s="206">
        <v>32</v>
      </c>
      <c r="B68" s="207">
        <v>32</v>
      </c>
      <c r="C68" s="208" t="s">
        <v>204</v>
      </c>
      <c r="D68" s="209" t="s">
        <v>205</v>
      </c>
      <c r="E68" s="210" t="s">
        <v>107</v>
      </c>
      <c r="F68" s="211">
        <v>2</v>
      </c>
      <c r="G68" s="211">
        <v>176.72</v>
      </c>
      <c r="H68" s="211">
        <v>176.72</v>
      </c>
      <c r="I68" s="212"/>
      <c r="J68" s="212"/>
      <c r="K68" s="211">
        <v>353.44</v>
      </c>
      <c r="L68" s="211">
        <v>353.44</v>
      </c>
      <c r="M68" s="212"/>
      <c r="N68" s="212"/>
      <c r="O68" s="212" t="s">
        <v>206</v>
      </c>
      <c r="P68" s="212" t="s">
        <v>36</v>
      </c>
    </row>
    <row r="69" spans="1:16" s="134" customFormat="1" ht="40.799999999999997">
      <c r="A69" s="206">
        <v>33</v>
      </c>
      <c r="B69" s="207">
        <v>33</v>
      </c>
      <c r="C69" s="208" t="s">
        <v>133</v>
      </c>
      <c r="D69" s="209" t="s">
        <v>134</v>
      </c>
      <c r="E69" s="210" t="s">
        <v>135</v>
      </c>
      <c r="F69" s="211">
        <v>0.08</v>
      </c>
      <c r="G69" s="211">
        <v>337.92</v>
      </c>
      <c r="H69" s="211">
        <v>337.92</v>
      </c>
      <c r="I69" s="212"/>
      <c r="J69" s="212"/>
      <c r="K69" s="211">
        <v>27.03</v>
      </c>
      <c r="L69" s="211">
        <v>27.03</v>
      </c>
      <c r="M69" s="212"/>
      <c r="N69" s="212"/>
      <c r="O69" s="212" t="s">
        <v>200</v>
      </c>
      <c r="P69" s="212" t="s">
        <v>36</v>
      </c>
    </row>
    <row r="70" spans="1:16" ht="40.799999999999997">
      <c r="A70" s="206">
        <v>34</v>
      </c>
      <c r="B70" s="207">
        <v>34</v>
      </c>
      <c r="C70" s="208" t="s">
        <v>207</v>
      </c>
      <c r="D70" s="209" t="s">
        <v>208</v>
      </c>
      <c r="E70" s="210" t="s">
        <v>107</v>
      </c>
      <c r="F70" s="211">
        <v>2</v>
      </c>
      <c r="G70" s="211">
        <v>1289.33</v>
      </c>
      <c r="H70" s="211">
        <v>1289.33</v>
      </c>
      <c r="I70" s="212"/>
      <c r="J70" s="212"/>
      <c r="K70" s="211">
        <v>2578.66</v>
      </c>
      <c r="L70" s="211">
        <v>2578.66</v>
      </c>
      <c r="M70" s="212"/>
      <c r="N70" s="212"/>
      <c r="O70" s="212" t="s">
        <v>209</v>
      </c>
      <c r="P70" s="212" t="s">
        <v>36</v>
      </c>
    </row>
    <row r="71" spans="1:16">
      <c r="A71" s="896" t="s">
        <v>210</v>
      </c>
      <c r="B71" s="895"/>
      <c r="C71" s="895"/>
      <c r="D71" s="895"/>
      <c r="E71" s="895"/>
      <c r="F71" s="895"/>
      <c r="G71" s="895"/>
      <c r="H71" s="895"/>
      <c r="I71" s="895"/>
      <c r="J71" s="895"/>
      <c r="K71" s="895"/>
      <c r="L71" s="895"/>
      <c r="M71" s="895"/>
      <c r="N71" s="895"/>
      <c r="O71" s="895"/>
      <c r="P71" s="895"/>
    </row>
    <row r="72" spans="1:16" ht="40.799999999999997">
      <c r="A72" s="206">
        <v>35</v>
      </c>
      <c r="B72" s="207">
        <v>35</v>
      </c>
      <c r="C72" s="208" t="s">
        <v>211</v>
      </c>
      <c r="D72" s="209" t="s">
        <v>212</v>
      </c>
      <c r="E72" s="210" t="s">
        <v>107</v>
      </c>
      <c r="F72" s="211">
        <v>8</v>
      </c>
      <c r="G72" s="211">
        <v>170.45</v>
      </c>
      <c r="H72" s="211">
        <v>170.45</v>
      </c>
      <c r="I72" s="212"/>
      <c r="J72" s="212"/>
      <c r="K72" s="211">
        <v>1363.6</v>
      </c>
      <c r="L72" s="211">
        <v>1363.6</v>
      </c>
      <c r="M72" s="212"/>
      <c r="N72" s="212"/>
      <c r="O72" s="212" t="s">
        <v>213</v>
      </c>
      <c r="P72" s="212" t="s">
        <v>36</v>
      </c>
    </row>
    <row r="73" spans="1:16" ht="40.799999999999997">
      <c r="A73" s="206">
        <v>36</v>
      </c>
      <c r="B73" s="207">
        <v>36</v>
      </c>
      <c r="C73" s="208" t="s">
        <v>214</v>
      </c>
      <c r="D73" s="209" t="s">
        <v>215</v>
      </c>
      <c r="E73" s="210" t="s">
        <v>107</v>
      </c>
      <c r="F73" s="211">
        <v>8</v>
      </c>
      <c r="G73" s="211">
        <v>123.96</v>
      </c>
      <c r="H73" s="211">
        <v>123.96</v>
      </c>
      <c r="I73" s="212"/>
      <c r="J73" s="212"/>
      <c r="K73" s="211">
        <v>991.68</v>
      </c>
      <c r="L73" s="211">
        <v>991.68</v>
      </c>
      <c r="M73" s="212"/>
      <c r="N73" s="212"/>
      <c r="O73" s="212" t="s">
        <v>216</v>
      </c>
      <c r="P73" s="212" t="s">
        <v>36</v>
      </c>
    </row>
    <row r="74" spans="1:16" ht="40.799999999999997">
      <c r="A74" s="206">
        <v>37</v>
      </c>
      <c r="B74" s="207">
        <v>37</v>
      </c>
      <c r="C74" s="208" t="s">
        <v>217</v>
      </c>
      <c r="D74" s="209" t="s">
        <v>218</v>
      </c>
      <c r="E74" s="210" t="s">
        <v>107</v>
      </c>
      <c r="F74" s="211">
        <v>8</v>
      </c>
      <c r="G74" s="211">
        <v>161.18</v>
      </c>
      <c r="H74" s="211">
        <v>161.18</v>
      </c>
      <c r="I74" s="212"/>
      <c r="J74" s="212"/>
      <c r="K74" s="211">
        <v>1289.44</v>
      </c>
      <c r="L74" s="211">
        <v>1289.44</v>
      </c>
      <c r="M74" s="212"/>
      <c r="N74" s="212"/>
      <c r="O74" s="212" t="s">
        <v>216</v>
      </c>
      <c r="P74" s="212" t="s">
        <v>36</v>
      </c>
    </row>
    <row r="75" spans="1:16" ht="71.400000000000006">
      <c r="A75" s="206">
        <v>38</v>
      </c>
      <c r="B75" s="207">
        <v>38</v>
      </c>
      <c r="C75" s="208" t="s">
        <v>114</v>
      </c>
      <c r="D75" s="209" t="s">
        <v>115</v>
      </c>
      <c r="E75" s="210" t="s">
        <v>116</v>
      </c>
      <c r="F75" s="211">
        <v>32</v>
      </c>
      <c r="G75" s="211">
        <v>8.4499999999999993</v>
      </c>
      <c r="H75" s="211">
        <v>8.4499999999999993</v>
      </c>
      <c r="I75" s="212"/>
      <c r="J75" s="212"/>
      <c r="K75" s="211">
        <v>270.39999999999998</v>
      </c>
      <c r="L75" s="211">
        <v>270.39999999999998</v>
      </c>
      <c r="M75" s="212"/>
      <c r="N75" s="212"/>
      <c r="O75" s="212" t="s">
        <v>219</v>
      </c>
      <c r="P75" s="212" t="s">
        <v>36</v>
      </c>
    </row>
    <row r="76" spans="1:16" ht="40.799999999999997">
      <c r="A76" s="206">
        <v>39</v>
      </c>
      <c r="B76" s="207">
        <v>39</v>
      </c>
      <c r="C76" s="208" t="s">
        <v>117</v>
      </c>
      <c r="D76" s="209" t="s">
        <v>118</v>
      </c>
      <c r="E76" s="210" t="s">
        <v>119</v>
      </c>
      <c r="F76" s="211">
        <v>8</v>
      </c>
      <c r="G76" s="211">
        <v>40</v>
      </c>
      <c r="H76" s="211">
        <v>40</v>
      </c>
      <c r="I76" s="212"/>
      <c r="J76" s="212"/>
      <c r="K76" s="211">
        <v>320</v>
      </c>
      <c r="L76" s="211">
        <v>320</v>
      </c>
      <c r="M76" s="212"/>
      <c r="N76" s="212"/>
      <c r="O76" s="212" t="s">
        <v>196</v>
      </c>
      <c r="P76" s="212" t="s">
        <v>36</v>
      </c>
    </row>
    <row r="77" spans="1:16" ht="40.799999999999997">
      <c r="A77" s="206">
        <v>40</v>
      </c>
      <c r="B77" s="207">
        <v>40</v>
      </c>
      <c r="C77" s="208" t="s">
        <v>120</v>
      </c>
      <c r="D77" s="209" t="s">
        <v>121</v>
      </c>
      <c r="E77" s="210" t="s">
        <v>122</v>
      </c>
      <c r="F77" s="211">
        <v>24</v>
      </c>
      <c r="G77" s="211">
        <v>773.47</v>
      </c>
      <c r="H77" s="211">
        <v>773.47</v>
      </c>
      <c r="I77" s="212"/>
      <c r="J77" s="212"/>
      <c r="K77" s="211">
        <v>18563.28</v>
      </c>
      <c r="L77" s="211">
        <v>18563.28</v>
      </c>
      <c r="M77" s="212"/>
      <c r="N77" s="212"/>
      <c r="O77" s="212" t="s">
        <v>220</v>
      </c>
      <c r="P77" s="212" t="s">
        <v>36</v>
      </c>
    </row>
    <row r="78" spans="1:16" ht="40.799999999999997">
      <c r="A78" s="206">
        <v>41</v>
      </c>
      <c r="B78" s="207">
        <v>41</v>
      </c>
      <c r="C78" s="208" t="s">
        <v>123</v>
      </c>
      <c r="D78" s="209" t="s">
        <v>124</v>
      </c>
      <c r="E78" s="210" t="s">
        <v>119</v>
      </c>
      <c r="F78" s="211">
        <v>8</v>
      </c>
      <c r="G78" s="211">
        <v>39.75</v>
      </c>
      <c r="H78" s="211">
        <v>39.75</v>
      </c>
      <c r="I78" s="212"/>
      <c r="J78" s="212"/>
      <c r="K78" s="211">
        <v>318</v>
      </c>
      <c r="L78" s="211">
        <v>318</v>
      </c>
      <c r="M78" s="212"/>
      <c r="N78" s="212"/>
      <c r="O78" s="212" t="s">
        <v>196</v>
      </c>
      <c r="P78" s="212" t="s">
        <v>36</v>
      </c>
    </row>
    <row r="79" spans="1:16" ht="40.799999999999997">
      <c r="A79" s="206">
        <v>42</v>
      </c>
      <c r="B79" s="207">
        <v>42</v>
      </c>
      <c r="C79" s="208" t="s">
        <v>125</v>
      </c>
      <c r="D79" s="209" t="s">
        <v>126</v>
      </c>
      <c r="E79" s="210" t="s">
        <v>119</v>
      </c>
      <c r="F79" s="211">
        <v>8</v>
      </c>
      <c r="G79" s="211">
        <v>19.87</v>
      </c>
      <c r="H79" s="211">
        <v>19.87</v>
      </c>
      <c r="I79" s="212"/>
      <c r="J79" s="212"/>
      <c r="K79" s="211">
        <v>158.96</v>
      </c>
      <c r="L79" s="211">
        <v>158.96</v>
      </c>
      <c r="M79" s="212"/>
      <c r="N79" s="212"/>
      <c r="O79" s="212" t="s">
        <v>197</v>
      </c>
      <c r="P79" s="212" t="s">
        <v>36</v>
      </c>
    </row>
    <row r="80" spans="1:16" ht="40.799999999999997">
      <c r="A80" s="206">
        <v>43</v>
      </c>
      <c r="B80" s="207">
        <v>43</v>
      </c>
      <c r="C80" s="208" t="s">
        <v>127</v>
      </c>
      <c r="D80" s="209" t="s">
        <v>128</v>
      </c>
      <c r="E80" s="210" t="s">
        <v>129</v>
      </c>
      <c r="F80" s="211">
        <v>24</v>
      </c>
      <c r="G80" s="211">
        <v>21.12</v>
      </c>
      <c r="H80" s="211">
        <v>21.12</v>
      </c>
      <c r="I80" s="212"/>
      <c r="J80" s="212"/>
      <c r="K80" s="211">
        <v>506.88</v>
      </c>
      <c r="L80" s="211">
        <v>506.88</v>
      </c>
      <c r="M80" s="212"/>
      <c r="N80" s="212"/>
      <c r="O80" s="212" t="s">
        <v>221</v>
      </c>
      <c r="P80" s="212" t="s">
        <v>36</v>
      </c>
    </row>
    <row r="81" spans="1:16" ht="40.799999999999997">
      <c r="A81" s="206">
        <v>44</v>
      </c>
      <c r="B81" s="207">
        <v>44</v>
      </c>
      <c r="C81" s="208" t="s">
        <v>130</v>
      </c>
      <c r="D81" s="209" t="s">
        <v>131</v>
      </c>
      <c r="E81" s="210" t="s">
        <v>132</v>
      </c>
      <c r="F81" s="211">
        <v>8</v>
      </c>
      <c r="G81" s="211">
        <v>31.68</v>
      </c>
      <c r="H81" s="211">
        <v>31.68</v>
      </c>
      <c r="I81" s="212"/>
      <c r="J81" s="212"/>
      <c r="K81" s="211">
        <v>253.44</v>
      </c>
      <c r="L81" s="211">
        <v>253.44</v>
      </c>
      <c r="M81" s="212"/>
      <c r="N81" s="212"/>
      <c r="O81" s="212" t="s">
        <v>199</v>
      </c>
      <c r="P81" s="212" t="s">
        <v>36</v>
      </c>
    </row>
    <row r="82" spans="1:16" ht="40.799999999999997">
      <c r="A82" s="206">
        <v>45</v>
      </c>
      <c r="B82" s="207">
        <v>45</v>
      </c>
      <c r="C82" s="208" t="s">
        <v>133</v>
      </c>
      <c r="D82" s="209" t="s">
        <v>134</v>
      </c>
      <c r="E82" s="210" t="s">
        <v>135</v>
      </c>
      <c r="F82" s="211">
        <v>0.08</v>
      </c>
      <c r="G82" s="211">
        <v>337.92</v>
      </c>
      <c r="H82" s="211">
        <v>337.92</v>
      </c>
      <c r="I82" s="212"/>
      <c r="J82" s="212"/>
      <c r="K82" s="211">
        <v>27.03</v>
      </c>
      <c r="L82" s="211">
        <v>27.03</v>
      </c>
      <c r="M82" s="212"/>
      <c r="N82" s="212"/>
      <c r="O82" s="212" t="s">
        <v>200</v>
      </c>
      <c r="P82" s="212" t="s">
        <v>36</v>
      </c>
    </row>
    <row r="83" spans="1:16" ht="40.799999999999997">
      <c r="A83" s="206">
        <v>46</v>
      </c>
      <c r="B83" s="207">
        <v>46</v>
      </c>
      <c r="C83" s="208" t="s">
        <v>136</v>
      </c>
      <c r="D83" s="209" t="s">
        <v>137</v>
      </c>
      <c r="E83" s="210" t="s">
        <v>138</v>
      </c>
      <c r="F83" s="211">
        <v>8</v>
      </c>
      <c r="G83" s="211">
        <v>31.68</v>
      </c>
      <c r="H83" s="211">
        <v>31.68</v>
      </c>
      <c r="I83" s="212"/>
      <c r="J83" s="212"/>
      <c r="K83" s="211">
        <v>253.44</v>
      </c>
      <c r="L83" s="211">
        <v>253.44</v>
      </c>
      <c r="M83" s="212"/>
      <c r="N83" s="212"/>
      <c r="O83" s="212" t="s">
        <v>199</v>
      </c>
      <c r="P83" s="212" t="s">
        <v>36</v>
      </c>
    </row>
    <row r="84" spans="1:16">
      <c r="A84" s="896" t="s">
        <v>222</v>
      </c>
      <c r="B84" s="895"/>
      <c r="C84" s="895"/>
      <c r="D84" s="895"/>
      <c r="E84" s="895"/>
      <c r="F84" s="895"/>
      <c r="G84" s="895"/>
      <c r="H84" s="895"/>
      <c r="I84" s="895"/>
      <c r="J84" s="895"/>
      <c r="K84" s="895"/>
      <c r="L84" s="895"/>
      <c r="M84" s="895"/>
      <c r="N84" s="895"/>
      <c r="O84" s="895"/>
      <c r="P84" s="895"/>
    </row>
    <row r="85" spans="1:16" ht="71.400000000000006">
      <c r="A85" s="206">
        <v>47</v>
      </c>
      <c r="B85" s="207">
        <v>47</v>
      </c>
      <c r="C85" s="208" t="s">
        <v>114</v>
      </c>
      <c r="D85" s="209" t="s">
        <v>115</v>
      </c>
      <c r="E85" s="210" t="s">
        <v>116</v>
      </c>
      <c r="F85" s="211">
        <v>51</v>
      </c>
      <c r="G85" s="211">
        <v>8.4499999999999993</v>
      </c>
      <c r="H85" s="211">
        <v>8.4499999999999993</v>
      </c>
      <c r="I85" s="212"/>
      <c r="J85" s="212"/>
      <c r="K85" s="211">
        <v>430.95</v>
      </c>
      <c r="L85" s="211">
        <v>430.95</v>
      </c>
      <c r="M85" s="212"/>
      <c r="N85" s="212"/>
      <c r="O85" s="212" t="s">
        <v>223</v>
      </c>
      <c r="P85" s="212" t="s">
        <v>36</v>
      </c>
    </row>
    <row r="86" spans="1:16" ht="40.799999999999997">
      <c r="A86" s="206">
        <v>48</v>
      </c>
      <c r="B86" s="207">
        <v>48</v>
      </c>
      <c r="C86" s="208" t="s">
        <v>117</v>
      </c>
      <c r="D86" s="209" t="s">
        <v>118</v>
      </c>
      <c r="E86" s="210" t="s">
        <v>119</v>
      </c>
      <c r="F86" s="211">
        <v>17</v>
      </c>
      <c r="G86" s="211">
        <v>40</v>
      </c>
      <c r="H86" s="211">
        <v>40</v>
      </c>
      <c r="I86" s="212"/>
      <c r="J86" s="212"/>
      <c r="K86" s="211">
        <v>680</v>
      </c>
      <c r="L86" s="211">
        <v>680</v>
      </c>
      <c r="M86" s="212"/>
      <c r="N86" s="212"/>
      <c r="O86" s="212" t="s">
        <v>224</v>
      </c>
      <c r="P86" s="212" t="s">
        <v>36</v>
      </c>
    </row>
    <row r="87" spans="1:16" ht="40.799999999999997">
      <c r="A87" s="206">
        <v>49</v>
      </c>
      <c r="B87" s="207">
        <v>49</v>
      </c>
      <c r="C87" s="208" t="s">
        <v>120</v>
      </c>
      <c r="D87" s="209" t="s">
        <v>121</v>
      </c>
      <c r="E87" s="210" t="s">
        <v>122</v>
      </c>
      <c r="F87" s="211">
        <v>51</v>
      </c>
      <c r="G87" s="211">
        <v>773.47</v>
      </c>
      <c r="H87" s="211">
        <v>773.47</v>
      </c>
      <c r="I87" s="212"/>
      <c r="J87" s="212"/>
      <c r="K87" s="211">
        <v>39446.97</v>
      </c>
      <c r="L87" s="211">
        <v>39446.97</v>
      </c>
      <c r="M87" s="212"/>
      <c r="N87" s="212"/>
      <c r="O87" s="212" t="s">
        <v>225</v>
      </c>
      <c r="P87" s="212" t="s">
        <v>36</v>
      </c>
    </row>
    <row r="88" spans="1:16" ht="40.799999999999997">
      <c r="A88" s="206">
        <v>50</v>
      </c>
      <c r="B88" s="207">
        <v>50</v>
      </c>
      <c r="C88" s="208" t="s">
        <v>123</v>
      </c>
      <c r="D88" s="209" t="s">
        <v>124</v>
      </c>
      <c r="E88" s="210" t="s">
        <v>119</v>
      </c>
      <c r="F88" s="211">
        <v>51</v>
      </c>
      <c r="G88" s="211">
        <v>39.75</v>
      </c>
      <c r="H88" s="211">
        <v>39.75</v>
      </c>
      <c r="I88" s="212"/>
      <c r="J88" s="212"/>
      <c r="K88" s="211">
        <v>2027.25</v>
      </c>
      <c r="L88" s="211">
        <v>2027.25</v>
      </c>
      <c r="M88" s="212"/>
      <c r="N88" s="212"/>
      <c r="O88" s="212" t="s">
        <v>226</v>
      </c>
      <c r="P88" s="212" t="s">
        <v>36</v>
      </c>
    </row>
    <row r="89" spans="1:16" ht="40.799999999999997">
      <c r="A89" s="206">
        <v>51</v>
      </c>
      <c r="B89" s="207">
        <v>51</v>
      </c>
      <c r="C89" s="208" t="s">
        <v>125</v>
      </c>
      <c r="D89" s="209" t="s">
        <v>126</v>
      </c>
      <c r="E89" s="210" t="s">
        <v>119</v>
      </c>
      <c r="F89" s="211">
        <v>51</v>
      </c>
      <c r="G89" s="211">
        <v>19.87</v>
      </c>
      <c r="H89" s="211">
        <v>19.87</v>
      </c>
      <c r="I89" s="212"/>
      <c r="J89" s="212"/>
      <c r="K89" s="211">
        <v>1013.37</v>
      </c>
      <c r="L89" s="211">
        <v>1013.37</v>
      </c>
      <c r="M89" s="212"/>
      <c r="N89" s="212"/>
      <c r="O89" s="212" t="s">
        <v>227</v>
      </c>
      <c r="P89" s="212" t="s">
        <v>36</v>
      </c>
    </row>
    <row r="90" spans="1:16" ht="40.799999999999997">
      <c r="A90" s="206">
        <v>52</v>
      </c>
      <c r="B90" s="207">
        <v>52</v>
      </c>
      <c r="C90" s="208" t="s">
        <v>127</v>
      </c>
      <c r="D90" s="209" t="s">
        <v>128</v>
      </c>
      <c r="E90" s="210" t="s">
        <v>129</v>
      </c>
      <c r="F90" s="211">
        <v>51</v>
      </c>
      <c r="G90" s="211">
        <v>21.12</v>
      </c>
      <c r="H90" s="211">
        <v>21.12</v>
      </c>
      <c r="I90" s="212"/>
      <c r="J90" s="212"/>
      <c r="K90" s="211">
        <v>1077.1199999999999</v>
      </c>
      <c r="L90" s="211">
        <v>1077.1199999999999</v>
      </c>
      <c r="M90" s="212"/>
      <c r="N90" s="212"/>
      <c r="O90" s="212" t="s">
        <v>227</v>
      </c>
      <c r="P90" s="212" t="s">
        <v>36</v>
      </c>
    </row>
    <row r="91" spans="1:16" ht="40.799999999999997">
      <c r="A91" s="206">
        <v>53</v>
      </c>
      <c r="B91" s="207">
        <v>53</v>
      </c>
      <c r="C91" s="208" t="s">
        <v>130</v>
      </c>
      <c r="D91" s="209" t="s">
        <v>131</v>
      </c>
      <c r="E91" s="210" t="s">
        <v>132</v>
      </c>
      <c r="F91" s="211">
        <v>51</v>
      </c>
      <c r="G91" s="211">
        <v>31.68</v>
      </c>
      <c r="H91" s="211">
        <v>31.68</v>
      </c>
      <c r="I91" s="212"/>
      <c r="J91" s="212"/>
      <c r="K91" s="211">
        <v>1615.68</v>
      </c>
      <c r="L91" s="211">
        <v>1615.68</v>
      </c>
      <c r="M91" s="212"/>
      <c r="N91" s="212"/>
      <c r="O91" s="212" t="s">
        <v>166</v>
      </c>
      <c r="P91" s="212" t="s">
        <v>36</v>
      </c>
    </row>
    <row r="92" spans="1:16" ht="40.799999999999997">
      <c r="A92" s="206">
        <v>54</v>
      </c>
      <c r="B92" s="207">
        <v>54</v>
      </c>
      <c r="C92" s="208" t="s">
        <v>133</v>
      </c>
      <c r="D92" s="209" t="s">
        <v>134</v>
      </c>
      <c r="E92" s="210" t="s">
        <v>135</v>
      </c>
      <c r="F92" s="211">
        <v>0.51</v>
      </c>
      <c r="G92" s="211">
        <v>337.92</v>
      </c>
      <c r="H92" s="211">
        <v>337.92</v>
      </c>
      <c r="I92" s="212"/>
      <c r="J92" s="212"/>
      <c r="K92" s="211">
        <v>172.34</v>
      </c>
      <c r="L92" s="211">
        <v>172.34</v>
      </c>
      <c r="M92" s="212"/>
      <c r="N92" s="212"/>
      <c r="O92" s="212" t="s">
        <v>228</v>
      </c>
      <c r="P92" s="212" t="s">
        <v>36</v>
      </c>
    </row>
    <row r="93" spans="1:16" ht="40.799999999999997">
      <c r="A93" s="206">
        <v>55</v>
      </c>
      <c r="B93" s="207">
        <v>55</v>
      </c>
      <c r="C93" s="208" t="s">
        <v>136</v>
      </c>
      <c r="D93" s="209" t="s">
        <v>137</v>
      </c>
      <c r="E93" s="210" t="s">
        <v>138</v>
      </c>
      <c r="F93" s="211">
        <v>51</v>
      </c>
      <c r="G93" s="211">
        <v>31.68</v>
      </c>
      <c r="H93" s="211">
        <v>31.68</v>
      </c>
      <c r="I93" s="212"/>
      <c r="J93" s="212"/>
      <c r="K93" s="211">
        <v>1615.68</v>
      </c>
      <c r="L93" s="211">
        <v>1615.68</v>
      </c>
      <c r="M93" s="212"/>
      <c r="N93" s="212"/>
      <c r="O93" s="212" t="s">
        <v>166</v>
      </c>
      <c r="P93" s="212" t="s">
        <v>36</v>
      </c>
    </row>
    <row r="94" spans="1:16">
      <c r="A94" s="896" t="s">
        <v>229</v>
      </c>
      <c r="B94" s="895"/>
      <c r="C94" s="895"/>
      <c r="D94" s="895"/>
      <c r="E94" s="895"/>
      <c r="F94" s="895"/>
      <c r="G94" s="895"/>
      <c r="H94" s="895"/>
      <c r="I94" s="895"/>
      <c r="J94" s="895"/>
      <c r="K94" s="895"/>
      <c r="L94" s="895"/>
      <c r="M94" s="895"/>
      <c r="N94" s="895"/>
      <c r="O94" s="895"/>
      <c r="P94" s="895"/>
    </row>
    <row r="95" spans="1:16" ht="40.799999999999997">
      <c r="A95" s="206">
        <v>56</v>
      </c>
      <c r="B95" s="207">
        <v>56</v>
      </c>
      <c r="C95" s="208" t="s">
        <v>230</v>
      </c>
      <c r="D95" s="209" t="s">
        <v>231</v>
      </c>
      <c r="E95" s="210" t="s">
        <v>107</v>
      </c>
      <c r="F95" s="211">
        <v>1</v>
      </c>
      <c r="G95" s="211">
        <v>186.28</v>
      </c>
      <c r="H95" s="211">
        <v>186.28</v>
      </c>
      <c r="I95" s="212"/>
      <c r="J95" s="212"/>
      <c r="K95" s="211">
        <v>186.28</v>
      </c>
      <c r="L95" s="211">
        <v>186.28</v>
      </c>
      <c r="M95" s="212"/>
      <c r="N95" s="212"/>
      <c r="O95" s="212" t="s">
        <v>232</v>
      </c>
      <c r="P95" s="212" t="s">
        <v>36</v>
      </c>
    </row>
    <row r="96" spans="1:16" ht="40.799999999999997">
      <c r="A96" s="206">
        <v>57</v>
      </c>
      <c r="B96" s="207">
        <v>57</v>
      </c>
      <c r="C96" s="208" t="s">
        <v>233</v>
      </c>
      <c r="D96" s="209" t="s">
        <v>234</v>
      </c>
      <c r="E96" s="210" t="s">
        <v>107</v>
      </c>
      <c r="F96" s="211">
        <v>1</v>
      </c>
      <c r="G96" s="211">
        <v>37.26</v>
      </c>
      <c r="H96" s="211">
        <v>37.26</v>
      </c>
      <c r="I96" s="212"/>
      <c r="J96" s="212"/>
      <c r="K96" s="211">
        <v>37.26</v>
      </c>
      <c r="L96" s="211">
        <v>37.26</v>
      </c>
      <c r="M96" s="212"/>
      <c r="N96" s="212"/>
      <c r="O96" s="212" t="s">
        <v>235</v>
      </c>
      <c r="P96" s="212" t="s">
        <v>36</v>
      </c>
    </row>
    <row r="97" spans="1:16" ht="40.799999999999997">
      <c r="A97" s="206">
        <v>58</v>
      </c>
      <c r="B97" s="207">
        <v>58</v>
      </c>
      <c r="C97" s="208" t="s">
        <v>236</v>
      </c>
      <c r="D97" s="209" t="s">
        <v>237</v>
      </c>
      <c r="E97" s="210" t="s">
        <v>238</v>
      </c>
      <c r="F97" s="211">
        <v>1</v>
      </c>
      <c r="G97" s="211">
        <v>962.78</v>
      </c>
      <c r="H97" s="211">
        <v>962.78</v>
      </c>
      <c r="I97" s="212"/>
      <c r="J97" s="212"/>
      <c r="K97" s="211">
        <v>962.78</v>
      </c>
      <c r="L97" s="211">
        <v>962.78</v>
      </c>
      <c r="M97" s="212"/>
      <c r="N97" s="212"/>
      <c r="O97" s="212" t="s">
        <v>239</v>
      </c>
      <c r="P97" s="212" t="s">
        <v>36</v>
      </c>
    </row>
    <row r="98" spans="1:16" ht="40.799999999999997">
      <c r="A98" s="206">
        <v>59</v>
      </c>
      <c r="B98" s="207">
        <v>59</v>
      </c>
      <c r="C98" s="208" t="s">
        <v>240</v>
      </c>
      <c r="D98" s="209" t="s">
        <v>241</v>
      </c>
      <c r="E98" s="210" t="s">
        <v>238</v>
      </c>
      <c r="F98" s="211">
        <v>1</v>
      </c>
      <c r="G98" s="211">
        <v>2679</v>
      </c>
      <c r="H98" s="211">
        <v>2679</v>
      </c>
      <c r="I98" s="212"/>
      <c r="J98" s="212"/>
      <c r="K98" s="211">
        <v>2679</v>
      </c>
      <c r="L98" s="211">
        <v>2679</v>
      </c>
      <c r="M98" s="212"/>
      <c r="N98" s="212"/>
      <c r="O98" s="212" t="s">
        <v>242</v>
      </c>
      <c r="P98" s="212" t="s">
        <v>36</v>
      </c>
    </row>
    <row r="99" spans="1:16" ht="40.799999999999997">
      <c r="A99" s="206">
        <v>60</v>
      </c>
      <c r="B99" s="207">
        <v>61</v>
      </c>
      <c r="C99" s="208" t="s">
        <v>142</v>
      </c>
      <c r="D99" s="209" t="s">
        <v>243</v>
      </c>
      <c r="E99" s="210" t="s">
        <v>119</v>
      </c>
      <c r="F99" s="211">
        <v>1</v>
      </c>
      <c r="G99" s="211">
        <v>99.99</v>
      </c>
      <c r="H99" s="211">
        <v>99.99</v>
      </c>
      <c r="I99" s="212"/>
      <c r="J99" s="212"/>
      <c r="K99" s="211">
        <v>99.99</v>
      </c>
      <c r="L99" s="211">
        <v>99.99</v>
      </c>
      <c r="M99" s="212"/>
      <c r="N99" s="212"/>
      <c r="O99" s="212" t="s">
        <v>244</v>
      </c>
      <c r="P99" s="212" t="s">
        <v>36</v>
      </c>
    </row>
    <row r="100" spans="1:16" ht="40.799999999999997">
      <c r="A100" s="206">
        <v>61</v>
      </c>
      <c r="B100" s="207">
        <v>62</v>
      </c>
      <c r="C100" s="208" t="s">
        <v>245</v>
      </c>
      <c r="D100" s="209" t="s">
        <v>246</v>
      </c>
      <c r="E100" s="210" t="s">
        <v>119</v>
      </c>
      <c r="F100" s="211">
        <v>3</v>
      </c>
      <c r="G100" s="211">
        <v>153.11000000000001</v>
      </c>
      <c r="H100" s="211">
        <v>153.11000000000001</v>
      </c>
      <c r="I100" s="212"/>
      <c r="J100" s="212"/>
      <c r="K100" s="211">
        <v>459.33</v>
      </c>
      <c r="L100" s="211">
        <v>459.33</v>
      </c>
      <c r="M100" s="212"/>
      <c r="N100" s="212"/>
      <c r="O100" s="212" t="s">
        <v>247</v>
      </c>
      <c r="P100" s="212" t="s">
        <v>36</v>
      </c>
    </row>
    <row r="101" spans="1:16" ht="40.799999999999997">
      <c r="A101" s="206">
        <v>62</v>
      </c>
      <c r="B101" s="207">
        <v>63</v>
      </c>
      <c r="C101" s="208" t="s">
        <v>117</v>
      </c>
      <c r="D101" s="209" t="s">
        <v>118</v>
      </c>
      <c r="E101" s="210" t="s">
        <v>119</v>
      </c>
      <c r="F101" s="211">
        <v>1</v>
      </c>
      <c r="G101" s="211">
        <v>40</v>
      </c>
      <c r="H101" s="211">
        <v>40</v>
      </c>
      <c r="I101" s="212"/>
      <c r="J101" s="212"/>
      <c r="K101" s="211">
        <v>40</v>
      </c>
      <c r="L101" s="211">
        <v>40</v>
      </c>
      <c r="M101" s="212"/>
      <c r="N101" s="212"/>
      <c r="O101" s="212" t="s">
        <v>235</v>
      </c>
      <c r="P101" s="212" t="s">
        <v>36</v>
      </c>
    </row>
    <row r="102" spans="1:16" ht="40.799999999999997">
      <c r="A102" s="206">
        <v>63</v>
      </c>
      <c r="B102" s="207">
        <v>64</v>
      </c>
      <c r="C102" s="208" t="s">
        <v>120</v>
      </c>
      <c r="D102" s="209" t="s">
        <v>121</v>
      </c>
      <c r="E102" s="210" t="s">
        <v>122</v>
      </c>
      <c r="F102" s="211">
        <v>4</v>
      </c>
      <c r="G102" s="211">
        <v>773.47</v>
      </c>
      <c r="H102" s="211">
        <v>773.47</v>
      </c>
      <c r="I102" s="212"/>
      <c r="J102" s="212"/>
      <c r="K102" s="211">
        <v>3093.88</v>
      </c>
      <c r="L102" s="211">
        <v>3093.88</v>
      </c>
      <c r="M102" s="212"/>
      <c r="N102" s="212"/>
      <c r="O102" s="212" t="s">
        <v>181</v>
      </c>
      <c r="P102" s="212" t="s">
        <v>36</v>
      </c>
    </row>
    <row r="103" spans="1:16" ht="40.799999999999997">
      <c r="A103" s="206">
        <v>64</v>
      </c>
      <c r="B103" s="207">
        <v>65</v>
      </c>
      <c r="C103" s="208" t="s">
        <v>123</v>
      </c>
      <c r="D103" s="209" t="s">
        <v>124</v>
      </c>
      <c r="E103" s="210" t="s">
        <v>119</v>
      </c>
      <c r="F103" s="211">
        <v>4</v>
      </c>
      <c r="G103" s="211">
        <v>39.75</v>
      </c>
      <c r="H103" s="211">
        <v>39.75</v>
      </c>
      <c r="I103" s="212"/>
      <c r="J103" s="212"/>
      <c r="K103" s="211">
        <v>159</v>
      </c>
      <c r="L103" s="211">
        <v>159</v>
      </c>
      <c r="M103" s="212"/>
      <c r="N103" s="212"/>
      <c r="O103" s="212" t="s">
        <v>180</v>
      </c>
      <c r="P103" s="212" t="s">
        <v>36</v>
      </c>
    </row>
    <row r="104" spans="1:16" ht="40.799999999999997">
      <c r="A104" s="206">
        <v>65</v>
      </c>
      <c r="B104" s="207">
        <v>66</v>
      </c>
      <c r="C104" s="208" t="s">
        <v>125</v>
      </c>
      <c r="D104" s="209" t="s">
        <v>126</v>
      </c>
      <c r="E104" s="210" t="s">
        <v>119</v>
      </c>
      <c r="F104" s="211">
        <v>4</v>
      </c>
      <c r="G104" s="211">
        <v>19.87</v>
      </c>
      <c r="H104" s="211">
        <v>19.87</v>
      </c>
      <c r="I104" s="212"/>
      <c r="J104" s="212"/>
      <c r="K104" s="211">
        <v>79.48</v>
      </c>
      <c r="L104" s="211">
        <v>79.48</v>
      </c>
      <c r="M104" s="212"/>
      <c r="N104" s="212"/>
      <c r="O104" s="212" t="s">
        <v>182</v>
      </c>
      <c r="P104" s="212" t="s">
        <v>36</v>
      </c>
    </row>
    <row r="105" spans="1:16" ht="40.799999999999997">
      <c r="A105" s="206">
        <v>66</v>
      </c>
      <c r="B105" s="207">
        <v>67</v>
      </c>
      <c r="C105" s="208" t="s">
        <v>127</v>
      </c>
      <c r="D105" s="209" t="s">
        <v>128</v>
      </c>
      <c r="E105" s="210" t="s">
        <v>129</v>
      </c>
      <c r="F105" s="211">
        <v>4</v>
      </c>
      <c r="G105" s="211">
        <v>21.12</v>
      </c>
      <c r="H105" s="211">
        <v>21.12</v>
      </c>
      <c r="I105" s="212"/>
      <c r="J105" s="212"/>
      <c r="K105" s="211">
        <v>84.48</v>
      </c>
      <c r="L105" s="211">
        <v>84.48</v>
      </c>
      <c r="M105" s="212"/>
      <c r="N105" s="212"/>
      <c r="O105" s="212" t="s">
        <v>182</v>
      </c>
      <c r="P105" s="212" t="s">
        <v>36</v>
      </c>
    </row>
    <row r="106" spans="1:16" ht="40.799999999999997">
      <c r="A106" s="206">
        <v>67</v>
      </c>
      <c r="B106" s="207">
        <v>68</v>
      </c>
      <c r="C106" s="208" t="s">
        <v>130</v>
      </c>
      <c r="D106" s="209" t="s">
        <v>131</v>
      </c>
      <c r="E106" s="210" t="s">
        <v>132</v>
      </c>
      <c r="F106" s="211">
        <v>4</v>
      </c>
      <c r="G106" s="211">
        <v>31.68</v>
      </c>
      <c r="H106" s="211">
        <v>31.68</v>
      </c>
      <c r="I106" s="212"/>
      <c r="J106" s="212"/>
      <c r="K106" s="211">
        <v>126.72</v>
      </c>
      <c r="L106" s="211">
        <v>126.72</v>
      </c>
      <c r="M106" s="212"/>
      <c r="N106" s="212"/>
      <c r="O106" s="212" t="s">
        <v>183</v>
      </c>
      <c r="P106" s="212" t="s">
        <v>36</v>
      </c>
    </row>
    <row r="107" spans="1:16" ht="40.799999999999997">
      <c r="A107" s="206">
        <v>68</v>
      </c>
      <c r="B107" s="207">
        <v>69</v>
      </c>
      <c r="C107" s="208" t="s">
        <v>133</v>
      </c>
      <c r="D107" s="209" t="s">
        <v>134</v>
      </c>
      <c r="E107" s="210" t="s">
        <v>135</v>
      </c>
      <c r="F107" s="211">
        <v>0.04</v>
      </c>
      <c r="G107" s="211">
        <v>337.92</v>
      </c>
      <c r="H107" s="211">
        <v>337.92</v>
      </c>
      <c r="I107" s="212"/>
      <c r="J107" s="212"/>
      <c r="K107" s="211">
        <v>13.52</v>
      </c>
      <c r="L107" s="211">
        <v>13.52</v>
      </c>
      <c r="M107" s="212"/>
      <c r="N107" s="212"/>
      <c r="O107" s="212" t="s">
        <v>248</v>
      </c>
      <c r="P107" s="212" t="s">
        <v>36</v>
      </c>
    </row>
    <row r="108" spans="1:16" ht="40.799999999999997">
      <c r="A108" s="206">
        <v>69</v>
      </c>
      <c r="B108" s="207">
        <v>70</v>
      </c>
      <c r="C108" s="208" t="s">
        <v>136</v>
      </c>
      <c r="D108" s="209" t="s">
        <v>137</v>
      </c>
      <c r="E108" s="210" t="s">
        <v>138</v>
      </c>
      <c r="F108" s="211">
        <v>4</v>
      </c>
      <c r="G108" s="211">
        <v>31.68</v>
      </c>
      <c r="H108" s="211">
        <v>31.68</v>
      </c>
      <c r="I108" s="212"/>
      <c r="J108" s="212"/>
      <c r="K108" s="211">
        <v>126.72</v>
      </c>
      <c r="L108" s="211">
        <v>126.72</v>
      </c>
      <c r="M108" s="212"/>
      <c r="N108" s="212"/>
      <c r="O108" s="212" t="s">
        <v>183</v>
      </c>
      <c r="P108" s="212" t="s">
        <v>36</v>
      </c>
    </row>
    <row r="109" spans="1:16">
      <c r="A109" s="894" t="s">
        <v>37</v>
      </c>
      <c r="B109" s="895"/>
      <c r="C109" s="895"/>
      <c r="D109" s="895"/>
      <c r="E109" s="895"/>
      <c r="F109" s="895"/>
      <c r="G109" s="895"/>
      <c r="H109" s="895"/>
      <c r="I109" s="895"/>
      <c r="J109" s="895"/>
      <c r="K109" s="212">
        <v>134694.31</v>
      </c>
      <c r="L109" s="212">
        <v>134644.04</v>
      </c>
      <c r="M109" s="212">
        <v>35.159999999999997</v>
      </c>
      <c r="N109" s="212"/>
      <c r="O109" s="212">
        <v>5935.44</v>
      </c>
      <c r="P109" s="212"/>
    </row>
    <row r="110" spans="1:16">
      <c r="A110" s="894" t="s">
        <v>38</v>
      </c>
      <c r="B110" s="895"/>
      <c r="C110" s="895"/>
      <c r="D110" s="895"/>
      <c r="E110" s="895"/>
      <c r="F110" s="895"/>
      <c r="G110" s="895"/>
      <c r="H110" s="895"/>
      <c r="I110" s="895"/>
      <c r="J110" s="895"/>
      <c r="K110" s="212">
        <v>87736</v>
      </c>
      <c r="L110" s="212"/>
      <c r="M110" s="212"/>
      <c r="N110" s="212"/>
      <c r="O110" s="212"/>
      <c r="P110" s="212"/>
    </row>
    <row r="111" spans="1:16">
      <c r="A111" s="894" t="s">
        <v>39</v>
      </c>
      <c r="B111" s="895"/>
      <c r="C111" s="895"/>
      <c r="D111" s="895"/>
      <c r="E111" s="895"/>
      <c r="F111" s="895"/>
      <c r="G111" s="895"/>
      <c r="H111" s="895"/>
      <c r="I111" s="895"/>
      <c r="J111" s="895"/>
      <c r="K111" s="212">
        <v>54012.88</v>
      </c>
      <c r="L111" s="212"/>
      <c r="M111" s="212"/>
      <c r="N111" s="212"/>
      <c r="O111" s="212"/>
      <c r="P111" s="212"/>
    </row>
    <row r="112" spans="1:16">
      <c r="A112" s="897" t="s">
        <v>40</v>
      </c>
      <c r="B112" s="895"/>
      <c r="C112" s="895"/>
      <c r="D112" s="895"/>
      <c r="E112" s="895"/>
      <c r="F112" s="895"/>
      <c r="G112" s="895"/>
      <c r="H112" s="895"/>
      <c r="I112" s="895"/>
      <c r="J112" s="895"/>
      <c r="K112" s="213">
        <v>276443.19</v>
      </c>
      <c r="L112" s="212"/>
      <c r="M112" s="212"/>
      <c r="N112" s="212"/>
      <c r="O112" s="213">
        <v>5935.44</v>
      </c>
      <c r="P112" s="212"/>
    </row>
    <row r="113" spans="1:16">
      <c r="A113" s="894" t="s">
        <v>249</v>
      </c>
      <c r="B113" s="895"/>
      <c r="C113" s="895"/>
      <c r="D113" s="895"/>
      <c r="E113" s="895"/>
      <c r="F113" s="895"/>
      <c r="G113" s="895"/>
      <c r="H113" s="895"/>
      <c r="I113" s="895"/>
      <c r="J113" s="895"/>
      <c r="K113" s="212">
        <v>1696.13</v>
      </c>
      <c r="L113" s="212"/>
      <c r="M113" s="212"/>
      <c r="N113" s="212"/>
      <c r="O113" s="212">
        <v>41.94</v>
      </c>
      <c r="P113" s="212"/>
    </row>
    <row r="114" spans="1:16">
      <c r="A114" s="894" t="s">
        <v>250</v>
      </c>
      <c r="B114" s="895"/>
      <c r="C114" s="895"/>
      <c r="D114" s="895"/>
      <c r="E114" s="895"/>
      <c r="F114" s="895"/>
      <c r="G114" s="895"/>
      <c r="H114" s="895"/>
      <c r="I114" s="895"/>
      <c r="J114" s="895"/>
      <c r="K114" s="212">
        <v>274747.06</v>
      </c>
      <c r="L114" s="212"/>
      <c r="M114" s="212"/>
      <c r="N114" s="212"/>
      <c r="O114" s="212">
        <v>5893.5</v>
      </c>
      <c r="P114" s="212"/>
    </row>
    <row r="115" spans="1:16">
      <c r="A115" s="894" t="s">
        <v>41</v>
      </c>
      <c r="B115" s="895"/>
      <c r="C115" s="895"/>
      <c r="D115" s="895"/>
      <c r="E115" s="895"/>
      <c r="F115" s="895"/>
      <c r="G115" s="895"/>
      <c r="H115" s="895"/>
      <c r="I115" s="895"/>
      <c r="J115" s="895"/>
      <c r="K115" s="212">
        <v>276443.19</v>
      </c>
      <c r="L115" s="212"/>
      <c r="M115" s="212"/>
      <c r="N115" s="212"/>
      <c r="O115" s="212">
        <v>5935.44</v>
      </c>
      <c r="P115" s="212"/>
    </row>
    <row r="116" spans="1:16">
      <c r="A116" s="894" t="s">
        <v>42</v>
      </c>
      <c r="B116" s="895"/>
      <c r="C116" s="895"/>
      <c r="D116" s="895"/>
      <c r="E116" s="895"/>
      <c r="F116" s="895"/>
      <c r="G116" s="895"/>
      <c r="H116" s="895"/>
      <c r="I116" s="895"/>
      <c r="J116" s="895"/>
      <c r="K116" s="212"/>
      <c r="L116" s="212"/>
      <c r="M116" s="212"/>
      <c r="N116" s="212"/>
      <c r="O116" s="212"/>
      <c r="P116" s="212"/>
    </row>
    <row r="117" spans="1:16">
      <c r="A117" s="894" t="s">
        <v>43</v>
      </c>
      <c r="B117" s="895"/>
      <c r="C117" s="895"/>
      <c r="D117" s="895"/>
      <c r="E117" s="895"/>
      <c r="F117" s="895"/>
      <c r="G117" s="895"/>
      <c r="H117" s="895"/>
      <c r="I117" s="895"/>
      <c r="J117" s="895"/>
      <c r="K117" s="212">
        <v>15.11</v>
      </c>
      <c r="L117" s="212"/>
      <c r="M117" s="212"/>
      <c r="N117" s="212"/>
      <c r="O117" s="212"/>
      <c r="P117" s="212"/>
    </row>
    <row r="118" spans="1:16">
      <c r="A118" s="894" t="s">
        <v>44</v>
      </c>
      <c r="B118" s="895"/>
      <c r="C118" s="895"/>
      <c r="D118" s="895"/>
      <c r="E118" s="895"/>
      <c r="F118" s="895"/>
      <c r="G118" s="895"/>
      <c r="H118" s="895"/>
      <c r="I118" s="895"/>
      <c r="J118" s="895"/>
      <c r="K118" s="212">
        <v>35.159999999999997</v>
      </c>
      <c r="L118" s="212"/>
      <c r="M118" s="212"/>
      <c r="N118" s="212"/>
      <c r="O118" s="212"/>
      <c r="P118" s="212"/>
    </row>
    <row r="119" spans="1:16">
      <c r="A119" s="894" t="s">
        <v>112</v>
      </c>
      <c r="B119" s="895"/>
      <c r="C119" s="895"/>
      <c r="D119" s="895"/>
      <c r="E119" s="895"/>
      <c r="F119" s="895"/>
      <c r="G119" s="895"/>
      <c r="H119" s="895"/>
      <c r="I119" s="895"/>
      <c r="J119" s="895"/>
      <c r="K119" s="212">
        <v>134644.04</v>
      </c>
      <c r="L119" s="212"/>
      <c r="M119" s="212"/>
      <c r="N119" s="212"/>
      <c r="O119" s="212"/>
      <c r="P119" s="212"/>
    </row>
    <row r="120" spans="1:16">
      <c r="A120" s="894" t="s">
        <v>45</v>
      </c>
      <c r="B120" s="895"/>
      <c r="C120" s="895"/>
      <c r="D120" s="895"/>
      <c r="E120" s="895"/>
      <c r="F120" s="895"/>
      <c r="G120" s="895"/>
      <c r="H120" s="895"/>
      <c r="I120" s="895"/>
      <c r="J120" s="895"/>
      <c r="K120" s="212">
        <v>87736</v>
      </c>
      <c r="L120" s="212"/>
      <c r="M120" s="212"/>
      <c r="N120" s="212"/>
      <c r="O120" s="212"/>
      <c r="P120" s="212"/>
    </row>
    <row r="121" spans="1:16">
      <c r="A121" s="894" t="s">
        <v>46</v>
      </c>
      <c r="B121" s="895"/>
      <c r="C121" s="895"/>
      <c r="D121" s="895"/>
      <c r="E121" s="895"/>
      <c r="F121" s="895"/>
      <c r="G121" s="895"/>
      <c r="H121" s="895"/>
      <c r="I121" s="895"/>
      <c r="J121" s="895"/>
      <c r="K121" s="212">
        <v>54012.88</v>
      </c>
      <c r="L121" s="212"/>
      <c r="M121" s="212"/>
      <c r="N121" s="212"/>
      <c r="O121" s="212"/>
      <c r="P121" s="212"/>
    </row>
    <row r="122" spans="1:16">
      <c r="A122" s="897" t="s">
        <v>47</v>
      </c>
      <c r="B122" s="895"/>
      <c r="C122" s="895"/>
      <c r="D122" s="895"/>
      <c r="E122" s="895"/>
      <c r="F122" s="895"/>
      <c r="G122" s="895"/>
      <c r="H122" s="895"/>
      <c r="I122" s="895"/>
      <c r="J122" s="895"/>
      <c r="K122" s="213">
        <v>276443.19</v>
      </c>
      <c r="L122" s="212"/>
      <c r="M122" s="212"/>
      <c r="N122" s="212"/>
      <c r="O122" s="213">
        <v>5935.44</v>
      </c>
      <c r="P122" s="212"/>
    </row>
    <row r="123" spans="1:16">
      <c r="A123" s="853" t="s">
        <v>54</v>
      </c>
      <c r="B123" s="854"/>
      <c r="C123" s="854"/>
      <c r="D123" s="854"/>
      <c r="E123" s="854"/>
      <c r="F123" s="854"/>
      <c r="G123" s="854"/>
      <c r="H123" s="854"/>
      <c r="I123" s="854"/>
      <c r="J123" s="854"/>
      <c r="K123" s="854"/>
      <c r="L123" s="854"/>
      <c r="M123" s="854"/>
      <c r="N123" s="854"/>
      <c r="O123" s="854"/>
      <c r="P123" s="855"/>
    </row>
    <row r="124" spans="1:16">
      <c r="A124" s="849" t="s">
        <v>139</v>
      </c>
      <c r="B124" s="850"/>
      <c r="C124" s="850"/>
      <c r="D124" s="850"/>
      <c r="E124" s="850"/>
      <c r="F124" s="850"/>
      <c r="G124" s="850"/>
      <c r="H124" s="850"/>
      <c r="I124" s="850"/>
      <c r="J124" s="851"/>
      <c r="K124" s="88">
        <f>L109*10.99</f>
        <v>1479738</v>
      </c>
      <c r="L124" s="89"/>
      <c r="M124" s="89"/>
      <c r="N124" s="89"/>
      <c r="O124" s="90"/>
      <c r="P124" s="90"/>
    </row>
    <row r="125" spans="1:16">
      <c r="A125" s="849" t="s">
        <v>140</v>
      </c>
      <c r="B125" s="850"/>
      <c r="C125" s="850"/>
      <c r="D125" s="850"/>
      <c r="E125" s="850"/>
      <c r="F125" s="850"/>
      <c r="G125" s="850"/>
      <c r="H125" s="850"/>
      <c r="I125" s="850"/>
      <c r="J125" s="851"/>
      <c r="K125" s="88">
        <f>K120*10.99*0.85</f>
        <v>819585.84</v>
      </c>
      <c r="L125" s="89"/>
      <c r="M125" s="89"/>
      <c r="N125" s="89"/>
      <c r="O125" s="90"/>
      <c r="P125" s="90"/>
    </row>
    <row r="126" spans="1:16">
      <c r="A126" s="849" t="s">
        <v>143</v>
      </c>
      <c r="B126" s="850"/>
      <c r="C126" s="850"/>
      <c r="D126" s="850"/>
      <c r="E126" s="850"/>
      <c r="F126" s="850"/>
      <c r="G126" s="850"/>
      <c r="H126" s="850"/>
      <c r="I126" s="850"/>
      <c r="J126" s="851"/>
      <c r="K126" s="88">
        <f>K121*10.99*0.8</f>
        <v>474881.24</v>
      </c>
      <c r="L126" s="89"/>
      <c r="M126" s="89"/>
      <c r="N126" s="89"/>
      <c r="O126" s="90"/>
      <c r="P126" s="90"/>
    </row>
    <row r="127" spans="1:16">
      <c r="A127" s="856" t="s">
        <v>55</v>
      </c>
      <c r="B127" s="857"/>
      <c r="C127" s="857"/>
      <c r="D127" s="857"/>
      <c r="E127" s="857"/>
      <c r="F127" s="857"/>
      <c r="G127" s="857"/>
      <c r="H127" s="857"/>
      <c r="I127" s="857"/>
      <c r="J127" s="858"/>
      <c r="K127" s="91">
        <f>SUM(K124:K126)</f>
        <v>2774205.08</v>
      </c>
      <c r="L127" s="89"/>
      <c r="M127" s="89"/>
      <c r="N127" s="89"/>
      <c r="O127" s="92"/>
      <c r="P127" s="90"/>
    </row>
    <row r="128" spans="1:16">
      <c r="A128" s="130" t="s">
        <v>90</v>
      </c>
      <c r="B128" s="131"/>
      <c r="C128" s="131"/>
      <c r="D128" s="131"/>
      <c r="E128" s="131"/>
      <c r="F128" s="131"/>
      <c r="G128" s="131"/>
      <c r="H128" s="131"/>
      <c r="I128" s="131"/>
      <c r="J128" s="132"/>
      <c r="K128" s="133">
        <f>K127</f>
        <v>2774205.08</v>
      </c>
      <c r="L128" s="90"/>
      <c r="M128" s="90"/>
      <c r="N128" s="90"/>
      <c r="O128" s="90"/>
      <c r="P128" s="90"/>
    </row>
    <row r="129" spans="1:16">
      <c r="A129" s="93"/>
      <c r="B129" s="93"/>
      <c r="C129" s="93"/>
      <c r="D129" s="93"/>
      <c r="E129" s="93"/>
      <c r="F129" s="93"/>
      <c r="G129" s="93"/>
      <c r="H129" s="93"/>
      <c r="I129" s="93"/>
      <c r="J129" s="93"/>
      <c r="K129" s="71"/>
      <c r="L129" s="72"/>
      <c r="M129" s="72"/>
      <c r="N129" s="72"/>
      <c r="O129" s="72"/>
      <c r="P129" s="72"/>
    </row>
    <row r="130" spans="1:16">
      <c r="A130" s="201"/>
      <c r="B130" s="201"/>
      <c r="C130" s="202"/>
      <c r="D130" s="200"/>
      <c r="E130" s="203"/>
      <c r="F130" s="198"/>
      <c r="G130" s="198"/>
      <c r="H130" s="198"/>
      <c r="I130" s="198"/>
      <c r="J130" s="198"/>
      <c r="K130" s="155"/>
      <c r="L130" s="198"/>
      <c r="M130" s="198"/>
      <c r="N130" s="198"/>
      <c r="O130" s="198"/>
      <c r="P130" s="198"/>
    </row>
    <row r="131" spans="1:16" ht="13.8">
      <c r="A131" s="94" t="s">
        <v>111</v>
      </c>
      <c r="B131" s="95"/>
      <c r="C131" s="156"/>
      <c r="D131" s="97"/>
      <c r="E131" s="97"/>
      <c r="F131" s="96"/>
      <c r="G131" s="96"/>
      <c r="H131" s="885"/>
      <c r="I131" s="885"/>
      <c r="J131" s="94"/>
      <c r="K131" s="98"/>
      <c r="L131" s="96" t="s">
        <v>56</v>
      </c>
      <c r="M131" s="96"/>
      <c r="N131" s="99"/>
      <c r="O131" s="99"/>
      <c r="P131" s="100"/>
    </row>
    <row r="132" spans="1:16" ht="13.8">
      <c r="A132" s="94"/>
      <c r="B132" s="95" t="s">
        <v>57</v>
      </c>
      <c r="C132" s="94"/>
      <c r="D132" s="101"/>
      <c r="E132" s="102"/>
      <c r="F132" s="96"/>
      <c r="G132" s="102"/>
      <c r="H132" s="843" t="s">
        <v>58</v>
      </c>
      <c r="I132" s="843"/>
      <c r="J132" s="94"/>
      <c r="K132" s="98"/>
      <c r="L132" s="96" t="s">
        <v>59</v>
      </c>
      <c r="M132" s="102"/>
      <c r="N132" s="99"/>
      <c r="O132" s="99"/>
      <c r="P132" s="100"/>
    </row>
    <row r="133" spans="1:16" ht="13.8">
      <c r="A133" s="94"/>
      <c r="B133" s="95"/>
      <c r="C133" s="94"/>
      <c r="D133" s="94"/>
      <c r="E133" s="189"/>
      <c r="F133" s="97"/>
      <c r="G133" s="103"/>
      <c r="H133" s="104"/>
      <c r="I133" s="104"/>
      <c r="J133" s="94"/>
      <c r="K133" s="98"/>
      <c r="L133" s="99"/>
      <c r="M133" s="99"/>
      <c r="N133" s="99"/>
      <c r="O133" s="99"/>
      <c r="P133" s="100"/>
    </row>
    <row r="134" spans="1:16" ht="13.8">
      <c r="A134" s="77"/>
      <c r="B134" s="78"/>
      <c r="C134" s="79"/>
      <c r="D134" s="80"/>
      <c r="E134" s="80"/>
      <c r="F134" s="81"/>
      <c r="G134" s="81"/>
      <c r="H134" s="86"/>
      <c r="I134" s="86"/>
      <c r="J134" s="81"/>
      <c r="K134" s="81"/>
      <c r="L134" s="81"/>
      <c r="M134" s="81"/>
      <c r="N134" s="81"/>
      <c r="O134" s="81"/>
      <c r="P134" s="100"/>
    </row>
    <row r="135" spans="1:16" ht="13.8">
      <c r="A135" s="77"/>
      <c r="B135" s="78"/>
      <c r="C135" s="79"/>
      <c r="D135" s="80"/>
      <c r="E135" s="80"/>
      <c r="F135" s="81"/>
      <c r="G135" s="81"/>
      <c r="H135" s="86"/>
      <c r="I135" s="86"/>
      <c r="J135" s="81"/>
      <c r="K135" s="81"/>
      <c r="L135" s="81"/>
      <c r="M135" s="81"/>
      <c r="N135" s="81"/>
      <c r="O135" s="81"/>
      <c r="P135" s="100"/>
    </row>
    <row r="136" spans="1:16" ht="13.8">
      <c r="A136" s="94" t="s">
        <v>60</v>
      </c>
      <c r="B136" s="95"/>
      <c r="C136" s="96"/>
      <c r="D136" s="97"/>
      <c r="E136" s="97"/>
      <c r="F136" s="96"/>
      <c r="G136" s="96"/>
      <c r="H136" s="844"/>
      <c r="I136" s="844"/>
      <c r="J136" s="94"/>
      <c r="K136" s="98"/>
      <c r="L136" s="96" t="s">
        <v>61</v>
      </c>
      <c r="M136" s="96"/>
      <c r="N136" s="99"/>
      <c r="O136" s="99"/>
      <c r="P136" s="100"/>
    </row>
    <row r="137" spans="1:16" ht="13.8">
      <c r="A137" s="94"/>
      <c r="B137" s="95" t="s">
        <v>57</v>
      </c>
      <c r="C137" s="94"/>
      <c r="D137" s="101"/>
      <c r="E137" s="102"/>
      <c r="F137" s="96"/>
      <c r="G137" s="102"/>
      <c r="H137" s="843" t="s">
        <v>58</v>
      </c>
      <c r="I137" s="843"/>
      <c r="J137" s="94"/>
      <c r="K137" s="98"/>
      <c r="L137" s="96" t="s">
        <v>59</v>
      </c>
      <c r="M137" s="102"/>
      <c r="N137" s="99"/>
      <c r="O137" s="99"/>
      <c r="P137" s="100"/>
    </row>
    <row r="138" spans="1:16" ht="13.8">
      <c r="A138" s="94"/>
      <c r="B138" s="95"/>
      <c r="C138" s="94"/>
      <c r="D138" s="94"/>
      <c r="E138" s="189"/>
      <c r="F138" s="97"/>
      <c r="G138" s="103"/>
      <c r="H138" s="104"/>
      <c r="I138" s="104"/>
      <c r="J138" s="94"/>
      <c r="K138" s="98"/>
      <c r="L138" s="99"/>
      <c r="M138" s="99"/>
      <c r="N138" s="99"/>
      <c r="O138" s="99"/>
      <c r="P138" s="100"/>
    </row>
    <row r="139" spans="1:16" ht="13.8">
      <c r="A139" s="94" t="s">
        <v>62</v>
      </c>
      <c r="B139" s="105"/>
      <c r="C139" s="106"/>
      <c r="D139" s="107"/>
      <c r="E139" s="107"/>
      <c r="F139" s="102"/>
      <c r="G139" s="107"/>
      <c r="H139" s="104"/>
      <c r="I139" s="108"/>
      <c r="J139" s="109"/>
      <c r="K139" s="109"/>
      <c r="L139" s="96" t="s">
        <v>144</v>
      </c>
      <c r="M139" s="96"/>
      <c r="N139" s="99"/>
      <c r="O139" s="110"/>
      <c r="P139" s="100"/>
    </row>
    <row r="140" spans="1:16" ht="13.8">
      <c r="A140" s="111" t="s">
        <v>145</v>
      </c>
      <c r="B140" s="112"/>
      <c r="C140" s="113"/>
      <c r="D140" s="107"/>
      <c r="E140" s="107"/>
      <c r="F140" s="111"/>
      <c r="G140" s="105"/>
      <c r="H140" s="843" t="s">
        <v>58</v>
      </c>
      <c r="I140" s="843"/>
      <c r="J140" s="107"/>
      <c r="K140" s="109"/>
      <c r="L140" s="96" t="s">
        <v>59</v>
      </c>
      <c r="M140" s="102"/>
      <c r="N140" s="99"/>
      <c r="O140" s="110"/>
      <c r="P140" s="82"/>
    </row>
    <row r="141" spans="1:16" ht="13.8">
      <c r="A141" s="97"/>
      <c r="B141" s="114"/>
      <c r="C141" s="94"/>
      <c r="D141" s="97"/>
      <c r="E141" s="114"/>
      <c r="F141" s="94"/>
      <c r="G141" s="101"/>
      <c r="H141" s="115"/>
      <c r="I141" s="187"/>
      <c r="J141" s="107"/>
      <c r="K141" s="109"/>
      <c r="L141" s="96"/>
      <c r="M141" s="107"/>
      <c r="N141" s="109"/>
      <c r="O141" s="110"/>
      <c r="P141" s="82"/>
    </row>
    <row r="142" spans="1:16" ht="13.8">
      <c r="A142" s="97"/>
      <c r="B142" s="114"/>
      <c r="C142" s="94"/>
      <c r="D142" s="105"/>
      <c r="E142" s="106"/>
      <c r="F142" s="107"/>
      <c r="G142" s="116"/>
      <c r="H142" s="108"/>
      <c r="I142" s="108"/>
      <c r="J142" s="109"/>
      <c r="K142" s="109"/>
      <c r="L142" s="94"/>
      <c r="M142" s="117"/>
      <c r="N142" s="117"/>
      <c r="O142" s="118"/>
      <c r="P142" s="82"/>
    </row>
    <row r="143" spans="1:16" ht="13.8">
      <c r="A143" s="94" t="s">
        <v>103</v>
      </c>
      <c r="B143" s="102"/>
      <c r="C143" s="102"/>
      <c r="D143" s="102"/>
      <c r="E143" s="102"/>
      <c r="F143" s="102"/>
      <c r="G143" s="111"/>
      <c r="H143" s="104"/>
      <c r="I143" s="108"/>
      <c r="J143" s="109"/>
      <c r="K143" s="109"/>
      <c r="L143" s="94"/>
      <c r="M143" s="117"/>
      <c r="N143" s="117"/>
      <c r="O143" s="118"/>
      <c r="P143" s="82"/>
    </row>
    <row r="144" spans="1:16" ht="13.8">
      <c r="A144" s="119" t="s">
        <v>63</v>
      </c>
      <c r="B144" s="114"/>
      <c r="C144" s="120"/>
      <c r="D144" s="97"/>
      <c r="E144" s="121"/>
      <c r="F144" s="122"/>
      <c r="G144" s="111"/>
      <c r="H144" s="104"/>
      <c r="I144" s="108"/>
      <c r="J144" s="109"/>
      <c r="K144" s="109"/>
      <c r="L144" s="123"/>
      <c r="M144" s="111"/>
      <c r="N144" s="117"/>
      <c r="O144" s="118"/>
      <c r="P144" s="82"/>
    </row>
    <row r="145" spans="1:16" ht="13.8">
      <c r="A145" s="119" t="s">
        <v>64</v>
      </c>
      <c r="B145" s="114"/>
      <c r="C145" s="124"/>
      <c r="D145" s="121"/>
      <c r="E145" s="121"/>
      <c r="F145" s="96"/>
      <c r="G145" s="111"/>
      <c r="H145" s="104"/>
      <c r="I145" s="108"/>
      <c r="J145" s="109"/>
      <c r="K145" s="109"/>
      <c r="L145" s="123" t="s">
        <v>96</v>
      </c>
      <c r="M145" s="111"/>
      <c r="N145" s="117"/>
      <c r="O145" s="118"/>
      <c r="P145" s="82"/>
    </row>
    <row r="146" spans="1:16" ht="13.8">
      <c r="A146" s="119"/>
      <c r="B146" s="114"/>
      <c r="C146" s="124"/>
      <c r="D146" s="94"/>
      <c r="E146" s="94"/>
      <c r="F146" s="101"/>
      <c r="G146" s="107"/>
      <c r="H146" s="188" t="s">
        <v>58</v>
      </c>
      <c r="I146" s="188"/>
      <c r="J146" s="109"/>
      <c r="K146" s="109"/>
      <c r="L146" s="96" t="s">
        <v>59</v>
      </c>
      <c r="M146" s="111"/>
      <c r="N146" s="117"/>
      <c r="O146" s="118"/>
      <c r="P146" s="82"/>
    </row>
    <row r="147" spans="1:16" ht="13.8" hidden="1">
      <c r="A147" s="119"/>
      <c r="B147" s="114"/>
      <c r="C147" s="124"/>
      <c r="D147" s="94"/>
      <c r="E147" s="94"/>
      <c r="F147" s="101"/>
      <c r="G147" s="107"/>
      <c r="H147" s="187"/>
      <c r="I147" s="187"/>
      <c r="J147" s="109"/>
      <c r="K147" s="109"/>
      <c r="L147" s="96"/>
      <c r="M147" s="111"/>
      <c r="N147" s="117"/>
      <c r="O147" s="118"/>
      <c r="P147" s="82"/>
    </row>
    <row r="148" spans="1:16" hidden="1">
      <c r="A148" s="138" t="s">
        <v>108</v>
      </c>
      <c r="B148" s="139"/>
      <c r="C148" s="144"/>
      <c r="D148" s="141"/>
      <c r="E148" s="141"/>
      <c r="F148" s="140"/>
      <c r="G148" s="142"/>
      <c r="H148" s="145"/>
      <c r="I148" s="146"/>
      <c r="J148" s="147"/>
      <c r="K148" s="147"/>
      <c r="L148" s="148" t="s">
        <v>109</v>
      </c>
      <c r="M148" s="149"/>
      <c r="N148" s="150"/>
      <c r="O148" s="151"/>
      <c r="P148" s="151"/>
    </row>
    <row r="149" spans="1:16" hidden="1">
      <c r="A149" s="141"/>
      <c r="B149" s="152"/>
      <c r="C149" s="140"/>
      <c r="D149" s="141"/>
      <c r="E149" s="141"/>
      <c r="F149" s="141"/>
      <c r="G149" s="153"/>
      <c r="H149" s="154" t="s">
        <v>58</v>
      </c>
      <c r="I149" s="154"/>
      <c r="J149" s="147"/>
      <c r="K149" s="147"/>
      <c r="L149" s="153" t="s">
        <v>59</v>
      </c>
      <c r="M149" s="149"/>
      <c r="N149" s="150"/>
      <c r="O149" s="143"/>
      <c r="P149" s="143"/>
    </row>
    <row r="150" spans="1:16" ht="13.8" hidden="1">
      <c r="A150" s="197"/>
      <c r="B150" s="197"/>
      <c r="C150" s="83"/>
      <c r="D150" s="84"/>
      <c r="E150" s="85"/>
      <c r="F150" s="82"/>
      <c r="G150" s="82"/>
      <c r="H150" s="87"/>
      <c r="I150" s="87"/>
      <c r="J150" s="82"/>
      <c r="K150" s="82"/>
      <c r="L150" s="82"/>
      <c r="M150" s="82"/>
      <c r="N150" s="82"/>
      <c r="O150" s="82"/>
      <c r="P150" s="82"/>
    </row>
    <row r="151" spans="1:16" ht="13.8" hidden="1">
      <c r="A151" s="105" t="s">
        <v>97</v>
      </c>
      <c r="B151" s="125"/>
      <c r="C151" s="127"/>
      <c r="D151" s="97"/>
      <c r="E151" s="97"/>
      <c r="F151" s="121"/>
      <c r="G151" s="126"/>
      <c r="H151" s="104"/>
      <c r="I151" s="108"/>
      <c r="J151" s="109"/>
      <c r="K151" s="109"/>
      <c r="L151" s="123" t="s">
        <v>98</v>
      </c>
      <c r="M151" s="111"/>
      <c r="N151" s="117"/>
      <c r="O151" s="82"/>
      <c r="P151" s="82"/>
    </row>
    <row r="152" spans="1:16" ht="13.8" hidden="1">
      <c r="A152" s="97"/>
      <c r="B152" s="128"/>
      <c r="C152" s="121"/>
      <c r="D152" s="97"/>
      <c r="E152" s="97"/>
      <c r="F152" s="97"/>
      <c r="G152" s="96"/>
      <c r="H152" s="188" t="s">
        <v>58</v>
      </c>
      <c r="I152" s="188"/>
      <c r="J152" s="109"/>
      <c r="K152" s="109"/>
      <c r="L152" s="96" t="s">
        <v>59</v>
      </c>
      <c r="M152" s="111"/>
      <c r="N152" s="117"/>
      <c r="O152" s="82"/>
      <c r="P152" s="82"/>
    </row>
    <row r="153" spans="1:16" ht="13.8" hidden="1">
      <c r="A153" s="197"/>
      <c r="B153" s="197"/>
      <c r="C153" s="83"/>
      <c r="D153" s="84"/>
      <c r="E153" s="85"/>
      <c r="F153" s="82"/>
      <c r="G153" s="82"/>
      <c r="H153" s="87"/>
      <c r="I153" s="87"/>
      <c r="J153" s="82"/>
      <c r="K153" s="82"/>
      <c r="L153" s="82"/>
      <c r="M153" s="82"/>
      <c r="N153" s="82"/>
      <c r="O153" s="82"/>
      <c r="P153" s="82"/>
    </row>
    <row r="154" spans="1:16">
      <c r="A154" s="181"/>
      <c r="B154" s="181"/>
      <c r="C154" s="182"/>
      <c r="D154" s="183"/>
      <c r="E154" s="184"/>
      <c r="F154" s="185"/>
      <c r="G154" s="185"/>
      <c r="H154" s="185"/>
      <c r="I154" s="185"/>
      <c r="J154" s="185"/>
      <c r="K154" s="185"/>
      <c r="L154" s="185"/>
      <c r="M154" s="185"/>
      <c r="N154" s="185"/>
      <c r="O154" s="185"/>
      <c r="P154" s="185"/>
    </row>
  </sheetData>
  <mergeCells count="82">
    <mergeCell ref="G28:J28"/>
    <mergeCell ref="I30:I31"/>
    <mergeCell ref="J30:J31"/>
    <mergeCell ref="G29:G31"/>
    <mergeCell ref="H29:J29"/>
    <mergeCell ref="N4:Q4"/>
    <mergeCell ref="N5:Q5"/>
    <mergeCell ref="C6:L6"/>
    <mergeCell ref="N6:Q6"/>
    <mergeCell ref="C7:L7"/>
    <mergeCell ref="N7:Q7"/>
    <mergeCell ref="N8:Q8"/>
    <mergeCell ref="C9:L9"/>
    <mergeCell ref="N9:Q9"/>
    <mergeCell ref="C10:L10"/>
    <mergeCell ref="N10:Q10"/>
    <mergeCell ref="C8:K8"/>
    <mergeCell ref="N11:Q11"/>
    <mergeCell ref="C12:L12"/>
    <mergeCell ref="N12:Q12"/>
    <mergeCell ref="N13:Q13"/>
    <mergeCell ref="N14:Q14"/>
    <mergeCell ref="C11:L11"/>
    <mergeCell ref="N15:Q15"/>
    <mergeCell ref="N16:Q16"/>
    <mergeCell ref="J18:K19"/>
    <mergeCell ref="L18:M19"/>
    <mergeCell ref="N18:Q18"/>
    <mergeCell ref="N19:O19"/>
    <mergeCell ref="P19:Q19"/>
    <mergeCell ref="J20:K20"/>
    <mergeCell ref="L20:M20"/>
    <mergeCell ref="N20:O20"/>
    <mergeCell ref="P20:Q20"/>
    <mergeCell ref="H26:I26"/>
    <mergeCell ref="A28:B28"/>
    <mergeCell ref="C28:C31"/>
    <mergeCell ref="D28:D31"/>
    <mergeCell ref="E28:E31"/>
    <mergeCell ref="F28:F31"/>
    <mergeCell ref="A29:A31"/>
    <mergeCell ref="B29:B31"/>
    <mergeCell ref="A71:P71"/>
    <mergeCell ref="A84:P84"/>
    <mergeCell ref="A120:J120"/>
    <mergeCell ref="A121:J121"/>
    <mergeCell ref="A122:J122"/>
    <mergeCell ref="A114:J114"/>
    <mergeCell ref="A115:J115"/>
    <mergeCell ref="A116:J116"/>
    <mergeCell ref="A117:J117"/>
    <mergeCell ref="A118:J118"/>
    <mergeCell ref="A119:J119"/>
    <mergeCell ref="A94:P94"/>
    <mergeCell ref="A109:J109"/>
    <mergeCell ref="A110:J110"/>
    <mergeCell ref="A111:J111"/>
    <mergeCell ref="A112:J112"/>
    <mergeCell ref="K28:N28"/>
    <mergeCell ref="O28:O31"/>
    <mergeCell ref="P28:P31"/>
    <mergeCell ref="A123:P123"/>
    <mergeCell ref="A124:J124"/>
    <mergeCell ref="K29:K31"/>
    <mergeCell ref="L29:N29"/>
    <mergeCell ref="H30:H31"/>
    <mergeCell ref="L30:L31"/>
    <mergeCell ref="M30:M31"/>
    <mergeCell ref="N30:N31"/>
    <mergeCell ref="A113:J113"/>
    <mergeCell ref="A33:P33"/>
    <mergeCell ref="A38:P38"/>
    <mergeCell ref="A48:P48"/>
    <mergeCell ref="A57:P57"/>
    <mergeCell ref="H136:I136"/>
    <mergeCell ref="H137:I137"/>
    <mergeCell ref="H140:I140"/>
    <mergeCell ref="A125:J125"/>
    <mergeCell ref="A126:J126"/>
    <mergeCell ref="A127:J127"/>
    <mergeCell ref="H131:I131"/>
    <mergeCell ref="H132:I132"/>
  </mergeCells>
  <pageMargins left="0" right="0" top="0" bottom="0" header="0.31496062992125984" footer="0.31496062992125984"/>
  <pageSetup paperSize="9" scale="8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134"/>
  <sheetViews>
    <sheetView topLeftCell="A28" workbookViewId="0">
      <selection activeCell="Q135" sqref="A1:Q135"/>
    </sheetView>
  </sheetViews>
  <sheetFormatPr defaultColWidth="9.109375" defaultRowHeight="13.2" outlineLevelRow="1"/>
  <cols>
    <col min="1" max="1" width="4.33203125" style="201" customWidth="1"/>
    <col min="2" max="2" width="5.5546875" style="201" customWidth="1"/>
    <col min="3" max="3" width="16.33203125" style="202" customWidth="1"/>
    <col min="4" max="4" width="32.44140625" style="200" customWidth="1"/>
    <col min="5" max="5" width="10.88671875" style="203" customWidth="1"/>
    <col min="6" max="6" width="18.44140625" style="198" customWidth="1"/>
    <col min="7" max="8" width="7.6640625" style="198" customWidth="1"/>
    <col min="9" max="9" width="8.44140625" style="198" customWidth="1"/>
    <col min="10" max="10" width="7.6640625" style="198" customWidth="1"/>
    <col min="11" max="11" width="11.44140625" style="198" customWidth="1"/>
    <col min="12" max="12" width="7.6640625" style="198" customWidth="1"/>
    <col min="13" max="13" width="8.5546875" style="198" customWidth="1"/>
    <col min="14" max="16" width="7.6640625" style="198" customWidth="1"/>
    <col min="17" max="16384" width="9.109375" style="199"/>
  </cols>
  <sheetData>
    <row r="1" spans="1:17" s="134" customFormat="1" ht="15" customHeight="1">
      <c r="A1" s="157"/>
      <c r="B1" s="157"/>
      <c r="C1" s="157"/>
      <c r="D1" s="158"/>
      <c r="E1" s="159"/>
      <c r="F1" s="159"/>
      <c r="G1" s="159"/>
      <c r="H1" s="159"/>
      <c r="I1" s="159"/>
      <c r="J1" s="159"/>
      <c r="K1" s="159"/>
      <c r="L1" s="134" t="s">
        <v>9</v>
      </c>
      <c r="M1" s="160"/>
      <c r="N1" s="160"/>
      <c r="O1" s="159"/>
      <c r="P1" s="159"/>
      <c r="Q1" s="159"/>
    </row>
    <row r="2" spans="1:17" s="134" customFormat="1" ht="15" customHeight="1">
      <c r="A2" s="157"/>
      <c r="B2" s="157"/>
      <c r="C2" s="157"/>
      <c r="D2" s="158"/>
      <c r="E2" s="159"/>
      <c r="F2" s="159"/>
      <c r="G2" s="159"/>
      <c r="H2" s="161"/>
      <c r="I2" s="160"/>
      <c r="J2" s="159"/>
      <c r="K2" s="159"/>
      <c r="L2" s="134" t="s">
        <v>10</v>
      </c>
      <c r="M2" s="160"/>
      <c r="N2" s="160"/>
      <c r="O2" s="159"/>
      <c r="P2" s="159"/>
      <c r="Q2" s="159"/>
    </row>
    <row r="3" spans="1:17" s="134" customFormat="1" ht="15" customHeight="1">
      <c r="A3" s="157"/>
      <c r="B3" s="157"/>
      <c r="C3" s="157"/>
      <c r="D3" s="158"/>
      <c r="E3" s="159"/>
      <c r="F3" s="159"/>
      <c r="G3" s="159"/>
      <c r="H3" s="159"/>
      <c r="I3" s="159"/>
      <c r="J3" s="159"/>
      <c r="K3" s="159"/>
      <c r="L3" s="134" t="s">
        <v>11</v>
      </c>
      <c r="M3" s="160"/>
      <c r="N3" s="160"/>
      <c r="O3" s="159"/>
      <c r="P3" s="159"/>
      <c r="Q3" s="159"/>
    </row>
    <row r="4" spans="1:17" s="164" customFormat="1" ht="15" customHeight="1">
      <c r="A4" s="157"/>
      <c r="B4" s="157"/>
      <c r="C4" s="162"/>
      <c r="D4" s="163"/>
      <c r="F4" s="165"/>
      <c r="G4" s="166"/>
      <c r="H4" s="166"/>
      <c r="I4" s="166"/>
      <c r="J4" s="166"/>
      <c r="K4" s="159"/>
      <c r="L4" s="159"/>
      <c r="M4" s="166"/>
      <c r="N4" s="869" t="s">
        <v>12</v>
      </c>
      <c r="O4" s="870"/>
      <c r="P4" s="870"/>
      <c r="Q4" s="871"/>
    </row>
    <row r="5" spans="1:17" s="164" customFormat="1" ht="15" customHeight="1">
      <c r="A5" s="157"/>
      <c r="B5" s="157"/>
      <c r="C5" s="162"/>
      <c r="D5" s="163"/>
      <c r="F5" s="165"/>
      <c r="G5" s="166"/>
      <c r="H5" s="166"/>
      <c r="I5" s="166"/>
      <c r="J5" s="160"/>
      <c r="K5" s="166"/>
      <c r="L5" s="166"/>
      <c r="M5" s="167" t="s">
        <v>13</v>
      </c>
      <c r="N5" s="869" t="s">
        <v>32</v>
      </c>
      <c r="O5" s="870"/>
      <c r="P5" s="870"/>
      <c r="Q5" s="871"/>
    </row>
    <row r="6" spans="1:17" s="164" customFormat="1" ht="15" customHeight="1">
      <c r="A6" s="157"/>
      <c r="B6" s="157"/>
      <c r="C6" s="874" t="s">
        <v>0</v>
      </c>
      <c r="D6" s="874"/>
      <c r="E6" s="874"/>
      <c r="F6" s="874"/>
      <c r="G6" s="874"/>
      <c r="H6" s="874"/>
      <c r="I6" s="874"/>
      <c r="J6" s="874"/>
      <c r="K6" s="874"/>
      <c r="L6" s="874"/>
      <c r="M6" s="167" t="s">
        <v>14</v>
      </c>
      <c r="N6" s="875" t="s">
        <v>48</v>
      </c>
      <c r="O6" s="875"/>
      <c r="P6" s="875"/>
      <c r="Q6" s="875"/>
    </row>
    <row r="7" spans="1:17" s="164" customFormat="1" ht="15.6" customHeight="1">
      <c r="A7" s="157"/>
      <c r="B7" s="157"/>
      <c r="C7" s="873" t="s">
        <v>99</v>
      </c>
      <c r="D7" s="873"/>
      <c r="E7" s="873"/>
      <c r="F7" s="873"/>
      <c r="G7" s="873"/>
      <c r="H7" s="873"/>
      <c r="I7" s="873"/>
      <c r="J7" s="873"/>
      <c r="K7" s="873"/>
      <c r="L7" s="873"/>
      <c r="M7" s="167"/>
      <c r="N7" s="869"/>
      <c r="O7" s="870"/>
      <c r="P7" s="870"/>
      <c r="Q7" s="871"/>
    </row>
    <row r="8" spans="1:17" s="164" customFormat="1" ht="12.75" customHeight="1">
      <c r="A8" s="157"/>
      <c r="B8" s="157"/>
      <c r="C8" s="872" t="s">
        <v>49</v>
      </c>
      <c r="D8" s="872"/>
      <c r="E8" s="872"/>
      <c r="F8" s="872"/>
      <c r="G8" s="872"/>
      <c r="H8" s="872"/>
      <c r="I8" s="872"/>
      <c r="J8" s="872"/>
      <c r="K8" s="872"/>
      <c r="L8" s="190"/>
      <c r="M8" s="167"/>
      <c r="N8" s="869"/>
      <c r="O8" s="870"/>
      <c r="P8" s="870"/>
      <c r="Q8" s="871"/>
    </row>
    <row r="9" spans="1:17" s="164" customFormat="1" ht="12.75" customHeight="1">
      <c r="A9" s="157"/>
      <c r="B9" s="157"/>
      <c r="C9" s="873" t="s">
        <v>110</v>
      </c>
      <c r="D9" s="873"/>
      <c r="E9" s="873"/>
      <c r="F9" s="873"/>
      <c r="G9" s="873"/>
      <c r="H9" s="873"/>
      <c r="I9" s="873"/>
      <c r="J9" s="873"/>
      <c r="K9" s="873"/>
      <c r="L9" s="873"/>
      <c r="M9" s="167" t="s">
        <v>14</v>
      </c>
      <c r="N9" s="869" t="s">
        <v>50</v>
      </c>
      <c r="O9" s="870"/>
      <c r="P9" s="870"/>
      <c r="Q9" s="871"/>
    </row>
    <row r="10" spans="1:17" s="164" customFormat="1" ht="12.75" customHeight="1">
      <c r="A10" s="157"/>
      <c r="B10" s="157"/>
      <c r="C10" s="872" t="s">
        <v>51</v>
      </c>
      <c r="D10" s="872"/>
      <c r="E10" s="872"/>
      <c r="F10" s="872"/>
      <c r="G10" s="872"/>
      <c r="H10" s="872"/>
      <c r="I10" s="872"/>
      <c r="J10" s="872"/>
      <c r="K10" s="872"/>
      <c r="L10" s="872"/>
      <c r="M10" s="167"/>
      <c r="N10" s="869"/>
      <c r="O10" s="870"/>
      <c r="P10" s="870"/>
      <c r="Q10" s="871"/>
    </row>
    <row r="11" spans="1:17" s="164" customFormat="1" ht="12.75" customHeight="1">
      <c r="A11" s="157"/>
      <c r="B11" s="157"/>
      <c r="C11" s="868" t="s">
        <v>101</v>
      </c>
      <c r="D11" s="868"/>
      <c r="E11" s="868"/>
      <c r="F11" s="868"/>
      <c r="G11" s="868"/>
      <c r="H11" s="868"/>
      <c r="I11" s="868"/>
      <c r="J11" s="868"/>
      <c r="K11" s="868"/>
      <c r="L11" s="868"/>
      <c r="M11" s="167"/>
      <c r="N11" s="869"/>
      <c r="O11" s="870"/>
      <c r="P11" s="870"/>
      <c r="Q11" s="871"/>
    </row>
    <row r="12" spans="1:17" s="164" customFormat="1" ht="12.75" customHeight="1">
      <c r="A12" s="157"/>
      <c r="B12" s="157"/>
      <c r="C12" s="868" t="s">
        <v>100</v>
      </c>
      <c r="D12" s="868"/>
      <c r="E12" s="868"/>
      <c r="F12" s="868"/>
      <c r="G12" s="868"/>
      <c r="H12" s="868"/>
      <c r="I12" s="868"/>
      <c r="J12" s="868"/>
      <c r="K12" s="868"/>
      <c r="L12" s="868"/>
      <c r="M12" s="159" t="s">
        <v>31</v>
      </c>
      <c r="N12" s="875"/>
      <c r="O12" s="875"/>
      <c r="P12" s="875"/>
      <c r="Q12" s="875"/>
    </row>
    <row r="13" spans="1:17" s="164" customFormat="1">
      <c r="A13" s="157"/>
      <c r="B13" s="157"/>
      <c r="C13" s="157"/>
      <c r="D13" s="158"/>
      <c r="F13" s="165"/>
      <c r="G13" s="166"/>
      <c r="H13" s="166"/>
      <c r="I13" s="166"/>
      <c r="J13" s="160"/>
      <c r="M13" s="167" t="s">
        <v>15</v>
      </c>
      <c r="N13" s="869"/>
      <c r="O13" s="870"/>
      <c r="P13" s="870"/>
      <c r="Q13" s="871"/>
    </row>
    <row r="14" spans="1:17" s="164" customFormat="1">
      <c r="A14" s="157"/>
      <c r="B14" s="157"/>
      <c r="C14" s="157"/>
      <c r="D14" s="168"/>
      <c r="F14" s="165"/>
      <c r="G14" s="166"/>
      <c r="H14" s="166"/>
      <c r="I14" s="159"/>
      <c r="J14" s="160"/>
      <c r="K14" s="169"/>
      <c r="L14" s="167" t="s">
        <v>18</v>
      </c>
      <c r="M14" s="170" t="s">
        <v>16</v>
      </c>
      <c r="N14" s="869" t="s">
        <v>52</v>
      </c>
      <c r="O14" s="870"/>
      <c r="P14" s="870"/>
      <c r="Q14" s="871"/>
    </row>
    <row r="15" spans="1:17" s="134" customFormat="1">
      <c r="A15" s="157"/>
      <c r="B15" s="157"/>
      <c r="C15" s="157"/>
      <c r="D15" s="158"/>
      <c r="E15" s="164"/>
      <c r="F15" s="165"/>
      <c r="G15" s="166"/>
      <c r="H15" s="166"/>
      <c r="I15" s="166"/>
      <c r="J15" s="160"/>
      <c r="K15" s="164"/>
      <c r="L15" s="164"/>
      <c r="M15" s="170" t="s">
        <v>17</v>
      </c>
      <c r="N15" s="869" t="s">
        <v>53</v>
      </c>
      <c r="O15" s="870"/>
      <c r="P15" s="870"/>
      <c r="Q15" s="871"/>
    </row>
    <row r="16" spans="1:17" s="134" customFormat="1">
      <c r="A16" s="157"/>
      <c r="B16" s="157"/>
      <c r="C16" s="157"/>
      <c r="D16" s="158"/>
      <c r="E16" s="164"/>
      <c r="F16" s="165"/>
      <c r="G16" s="157"/>
      <c r="H16" s="166"/>
      <c r="I16" s="166"/>
      <c r="J16" s="160"/>
      <c r="K16" s="166"/>
      <c r="L16" s="166"/>
      <c r="M16" s="166" t="s">
        <v>19</v>
      </c>
      <c r="N16" s="869"/>
      <c r="O16" s="870"/>
      <c r="P16" s="870"/>
      <c r="Q16" s="871"/>
    </row>
    <row r="17" spans="1:17" s="134" customFormat="1" ht="15" customHeight="1">
      <c r="A17" s="157"/>
      <c r="B17" s="157"/>
      <c r="C17" s="157"/>
      <c r="D17" s="158"/>
      <c r="E17" s="164"/>
      <c r="F17" s="165"/>
      <c r="G17" s="157"/>
      <c r="H17" s="166"/>
      <c r="I17" s="166"/>
      <c r="J17" s="166"/>
      <c r="K17" s="166"/>
      <c r="L17" s="166"/>
      <c r="M17" s="166"/>
      <c r="N17" s="167"/>
      <c r="O17" s="167"/>
      <c r="P17" s="171"/>
      <c r="Q17" s="171"/>
    </row>
    <row r="18" spans="1:17" s="134" customFormat="1" ht="15" customHeight="1">
      <c r="A18" s="157"/>
      <c r="B18" s="157"/>
      <c r="C18" s="157"/>
      <c r="D18" s="158"/>
      <c r="E18" s="164"/>
      <c r="F18" s="165"/>
      <c r="G18" s="157"/>
      <c r="H18" s="166"/>
      <c r="I18" s="166"/>
      <c r="J18" s="876" t="s">
        <v>25</v>
      </c>
      <c r="K18" s="876"/>
      <c r="L18" s="876" t="s">
        <v>24</v>
      </c>
      <c r="M18" s="877"/>
      <c r="N18" s="878" t="s">
        <v>20</v>
      </c>
      <c r="O18" s="879"/>
      <c r="P18" s="879"/>
      <c r="Q18" s="880"/>
    </row>
    <row r="19" spans="1:17" s="134" customFormat="1" ht="15" customHeight="1">
      <c r="A19" s="172"/>
      <c r="B19" s="157"/>
      <c r="C19" s="157"/>
      <c r="D19" s="158"/>
      <c r="E19" s="164"/>
      <c r="F19" s="165"/>
      <c r="G19" s="157"/>
      <c r="H19" s="166"/>
      <c r="I19" s="166"/>
      <c r="J19" s="876"/>
      <c r="K19" s="876"/>
      <c r="L19" s="877"/>
      <c r="M19" s="877"/>
      <c r="N19" s="881" t="s">
        <v>21</v>
      </c>
      <c r="O19" s="882"/>
      <c r="P19" s="881" t="s">
        <v>22</v>
      </c>
      <c r="Q19" s="882"/>
    </row>
    <row r="20" spans="1:17" s="134" customFormat="1" ht="15" customHeight="1">
      <c r="A20" s="172"/>
      <c r="B20" s="157"/>
      <c r="C20" s="157"/>
      <c r="D20" s="158"/>
      <c r="E20" s="164"/>
      <c r="F20" s="165"/>
      <c r="G20" s="157"/>
      <c r="H20" s="166"/>
      <c r="I20" s="166"/>
      <c r="J20" s="878" t="s">
        <v>252</v>
      </c>
      <c r="K20" s="883"/>
      <c r="L20" s="878" t="s">
        <v>147</v>
      </c>
      <c r="M20" s="883"/>
      <c r="N20" s="878" t="s">
        <v>148</v>
      </c>
      <c r="O20" s="883"/>
      <c r="P20" s="878" t="s">
        <v>147</v>
      </c>
      <c r="Q20" s="883"/>
    </row>
    <row r="21" spans="1:17" s="134" customFormat="1" ht="15" customHeight="1">
      <c r="A21" s="172"/>
      <c r="B21" s="172"/>
      <c r="C21" s="172"/>
      <c r="D21" s="173"/>
      <c r="E21" s="174"/>
      <c r="F21" s="175"/>
      <c r="G21" s="172"/>
      <c r="H21" s="176"/>
      <c r="I21" s="176"/>
      <c r="J21" s="176"/>
      <c r="K21" s="176"/>
      <c r="L21" s="176"/>
      <c r="M21" s="176"/>
      <c r="N21" s="176"/>
      <c r="O21" s="177"/>
      <c r="P21" s="177"/>
      <c r="Q21" s="178"/>
    </row>
    <row r="22" spans="1:17" s="174" customFormat="1" ht="15" customHeight="1">
      <c r="A22" s="172"/>
      <c r="B22" s="172"/>
      <c r="C22" s="172"/>
      <c r="D22" s="179"/>
      <c r="E22" s="175"/>
      <c r="F22" s="172"/>
      <c r="G22" s="176"/>
      <c r="H22" s="172" t="s">
        <v>23</v>
      </c>
      <c r="I22" s="176"/>
      <c r="J22" s="176"/>
      <c r="K22" s="176"/>
      <c r="L22" s="180"/>
      <c r="M22" s="176"/>
      <c r="N22" s="176"/>
      <c r="O22" s="177"/>
      <c r="P22" s="177"/>
      <c r="Q22" s="178"/>
    </row>
    <row r="23" spans="1:17" s="174" customFormat="1" ht="15" customHeight="1">
      <c r="A23" s="172"/>
      <c r="B23" s="172"/>
      <c r="C23" s="172"/>
      <c r="D23" s="179"/>
      <c r="E23" s="175"/>
      <c r="F23" s="172"/>
      <c r="G23" s="176"/>
      <c r="H23" s="172" t="s">
        <v>149</v>
      </c>
      <c r="I23" s="176"/>
      <c r="J23" s="176"/>
      <c r="K23" s="176"/>
      <c r="L23" s="180"/>
      <c r="M23" s="176"/>
      <c r="N23" s="176"/>
      <c r="O23" s="177"/>
      <c r="P23" s="177"/>
      <c r="Q23" s="178"/>
    </row>
    <row r="24" spans="1:17" s="4" customFormat="1" ht="15" customHeight="1">
      <c r="A24" s="2"/>
      <c r="B24" s="2"/>
      <c r="C24" s="8"/>
      <c r="D24" s="5"/>
      <c r="E24" s="2"/>
      <c r="F24" s="129"/>
      <c r="G24" s="129"/>
      <c r="H24" s="129"/>
      <c r="I24" s="129"/>
      <c r="J24" s="129"/>
      <c r="K24" s="9"/>
      <c r="L24" s="129"/>
      <c r="M24" s="129"/>
      <c r="N24" s="6"/>
      <c r="O24" s="6"/>
      <c r="P24" s="7"/>
    </row>
    <row r="25" spans="1:17" s="4" customFormat="1" ht="15" customHeight="1" outlineLevel="1">
      <c r="A25" s="2"/>
      <c r="B25" s="8" t="s">
        <v>275</v>
      </c>
      <c r="C25" s="1"/>
      <c r="D25" s="5"/>
      <c r="E25" s="2"/>
      <c r="F25" s="129"/>
      <c r="G25" s="129"/>
      <c r="H25" s="129"/>
      <c r="I25" s="129"/>
      <c r="J25" s="129"/>
      <c r="K25" s="9"/>
      <c r="L25" s="129"/>
      <c r="M25" s="129"/>
      <c r="N25" s="6"/>
      <c r="O25" s="6"/>
      <c r="P25" s="7"/>
    </row>
    <row r="26" spans="1:17" s="4" customFormat="1" ht="15" customHeight="1">
      <c r="A26" s="2"/>
      <c r="B26" s="8" t="s">
        <v>26</v>
      </c>
      <c r="C26" s="1"/>
      <c r="D26" s="5"/>
      <c r="E26" s="2"/>
      <c r="F26" s="129"/>
      <c r="G26" s="129"/>
      <c r="H26" s="908">
        <v>97390726.609999999</v>
      </c>
      <c r="I26" s="908"/>
      <c r="J26" s="7" t="s">
        <v>102</v>
      </c>
      <c r="K26" s="9"/>
      <c r="L26" s="129"/>
      <c r="M26" s="129"/>
      <c r="N26" s="6"/>
      <c r="O26" s="6"/>
      <c r="P26" s="7"/>
    </row>
    <row r="27" spans="1:17" s="4" customFormat="1">
      <c r="A27" s="2"/>
      <c r="B27" s="2"/>
      <c r="C27" s="3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</row>
    <row r="28" spans="1:17" ht="13.8">
      <c r="A28" s="898" t="s">
        <v>104</v>
      </c>
      <c r="B28" s="899"/>
      <c r="C28" s="900" t="s">
        <v>33</v>
      </c>
      <c r="D28" s="903" t="s">
        <v>1</v>
      </c>
      <c r="E28" s="892" t="s">
        <v>2</v>
      </c>
      <c r="F28" s="892" t="s">
        <v>3</v>
      </c>
      <c r="G28" s="909" t="s">
        <v>27</v>
      </c>
      <c r="H28" s="910"/>
      <c r="I28" s="910"/>
      <c r="J28" s="910"/>
      <c r="K28" s="892" t="s">
        <v>28</v>
      </c>
      <c r="L28" s="892"/>
      <c r="M28" s="892"/>
      <c r="N28" s="892"/>
      <c r="O28" s="893" t="s">
        <v>29</v>
      </c>
      <c r="P28" s="893" t="s">
        <v>30</v>
      </c>
    </row>
    <row r="29" spans="1:17" ht="13.8">
      <c r="A29" s="906" t="s">
        <v>34</v>
      </c>
      <c r="B29" s="906" t="s">
        <v>35</v>
      </c>
      <c r="C29" s="901"/>
      <c r="D29" s="904"/>
      <c r="E29" s="892"/>
      <c r="F29" s="892"/>
      <c r="G29" s="892" t="s">
        <v>4</v>
      </c>
      <c r="H29" s="909" t="s">
        <v>5</v>
      </c>
      <c r="I29" s="910"/>
      <c r="J29" s="910"/>
      <c r="K29" s="892" t="s">
        <v>4</v>
      </c>
      <c r="L29" s="892" t="s">
        <v>5</v>
      </c>
      <c r="M29" s="892"/>
      <c r="N29" s="892"/>
      <c r="O29" s="893"/>
      <c r="P29" s="893"/>
    </row>
    <row r="30" spans="1:17">
      <c r="A30" s="906"/>
      <c r="B30" s="906"/>
      <c r="C30" s="901"/>
      <c r="D30" s="904"/>
      <c r="E30" s="892"/>
      <c r="F30" s="892"/>
      <c r="G30" s="892"/>
      <c r="H30" s="893" t="s">
        <v>6</v>
      </c>
      <c r="I30" s="893" t="s">
        <v>8</v>
      </c>
      <c r="J30" s="911" t="s">
        <v>7</v>
      </c>
      <c r="K30" s="892"/>
      <c r="L30" s="893" t="s">
        <v>6</v>
      </c>
      <c r="M30" s="893" t="s">
        <v>8</v>
      </c>
      <c r="N30" s="893" t="s">
        <v>7</v>
      </c>
      <c r="O30" s="893"/>
      <c r="P30" s="893"/>
    </row>
    <row r="31" spans="1:17">
      <c r="A31" s="907"/>
      <c r="B31" s="907"/>
      <c r="C31" s="902"/>
      <c r="D31" s="905"/>
      <c r="E31" s="892"/>
      <c r="F31" s="892"/>
      <c r="G31" s="892"/>
      <c r="H31" s="893"/>
      <c r="I31" s="893"/>
      <c r="J31" s="912"/>
      <c r="K31" s="892"/>
      <c r="L31" s="893"/>
      <c r="M31" s="893"/>
      <c r="N31" s="893"/>
      <c r="O31" s="893"/>
      <c r="P31" s="893"/>
    </row>
    <row r="32" spans="1:17" ht="13.8">
      <c r="A32" s="220">
        <v>1</v>
      </c>
      <c r="B32" s="220">
        <v>2</v>
      </c>
      <c r="C32" s="221">
        <v>3</v>
      </c>
      <c r="D32" s="220">
        <v>4</v>
      </c>
      <c r="E32" s="220">
        <v>5</v>
      </c>
      <c r="F32" s="220">
        <v>6</v>
      </c>
      <c r="G32" s="220">
        <v>7</v>
      </c>
      <c r="H32" s="220">
        <v>8</v>
      </c>
      <c r="I32" s="220">
        <v>9</v>
      </c>
      <c r="J32" s="220">
        <v>10</v>
      </c>
      <c r="K32" s="220">
        <v>11</v>
      </c>
      <c r="L32" s="220">
        <v>12</v>
      </c>
      <c r="M32" s="220">
        <v>13</v>
      </c>
      <c r="N32" s="220">
        <v>14</v>
      </c>
      <c r="O32" s="220">
        <v>15</v>
      </c>
      <c r="P32" s="220">
        <v>16</v>
      </c>
    </row>
    <row r="33" spans="1:16">
      <c r="A33" s="896" t="s">
        <v>253</v>
      </c>
      <c r="B33" s="895"/>
      <c r="C33" s="895"/>
      <c r="D33" s="895"/>
      <c r="E33" s="895"/>
      <c r="F33" s="895"/>
      <c r="G33" s="895"/>
      <c r="H33" s="895"/>
      <c r="I33" s="895"/>
      <c r="J33" s="895"/>
      <c r="K33" s="895"/>
      <c r="L33" s="895"/>
      <c r="M33" s="895"/>
      <c r="N33" s="895"/>
      <c r="O33" s="895"/>
      <c r="P33" s="895"/>
    </row>
    <row r="34" spans="1:16" ht="81" customHeight="1">
      <c r="A34" s="222">
        <v>1</v>
      </c>
      <c r="B34" s="223">
        <v>1</v>
      </c>
      <c r="C34" s="224" t="s">
        <v>114</v>
      </c>
      <c r="D34" s="225" t="s">
        <v>115</v>
      </c>
      <c r="E34" s="226" t="s">
        <v>116</v>
      </c>
      <c r="F34" s="227">
        <v>33</v>
      </c>
      <c r="G34" s="227">
        <v>8.4499999999999993</v>
      </c>
      <c r="H34" s="227">
        <v>8.4499999999999993</v>
      </c>
      <c r="I34" s="228"/>
      <c r="J34" s="228"/>
      <c r="K34" s="227">
        <v>278.85000000000002</v>
      </c>
      <c r="L34" s="227">
        <v>278.85000000000002</v>
      </c>
      <c r="M34" s="228"/>
      <c r="N34" s="228"/>
      <c r="O34" s="228" t="s">
        <v>254</v>
      </c>
      <c r="P34" s="228" t="s">
        <v>36</v>
      </c>
    </row>
    <row r="35" spans="1:16" ht="48" customHeight="1">
      <c r="A35" s="222">
        <v>2</v>
      </c>
      <c r="B35" s="223">
        <v>2</v>
      </c>
      <c r="C35" s="224" t="s">
        <v>117</v>
      </c>
      <c r="D35" s="225" t="s">
        <v>118</v>
      </c>
      <c r="E35" s="226" t="s">
        <v>119</v>
      </c>
      <c r="F35" s="227">
        <v>33</v>
      </c>
      <c r="G35" s="227">
        <v>40</v>
      </c>
      <c r="H35" s="227">
        <v>40</v>
      </c>
      <c r="I35" s="228"/>
      <c r="J35" s="228"/>
      <c r="K35" s="227">
        <v>1320</v>
      </c>
      <c r="L35" s="227">
        <v>1320</v>
      </c>
      <c r="M35" s="228"/>
      <c r="N35" s="228"/>
      <c r="O35" s="228" t="s">
        <v>255</v>
      </c>
      <c r="P35" s="228" t="s">
        <v>36</v>
      </c>
    </row>
    <row r="36" spans="1:16" ht="44.25" customHeight="1">
      <c r="A36" s="222">
        <v>3</v>
      </c>
      <c r="B36" s="223">
        <v>3</v>
      </c>
      <c r="C36" s="224" t="s">
        <v>120</v>
      </c>
      <c r="D36" s="225" t="s">
        <v>121</v>
      </c>
      <c r="E36" s="226" t="s">
        <v>122</v>
      </c>
      <c r="F36" s="227">
        <v>66</v>
      </c>
      <c r="G36" s="227">
        <v>773.47</v>
      </c>
      <c r="H36" s="227">
        <v>773.47</v>
      </c>
      <c r="I36" s="228"/>
      <c r="J36" s="228"/>
      <c r="K36" s="227">
        <v>51049.02</v>
      </c>
      <c r="L36" s="227">
        <v>51049.02</v>
      </c>
      <c r="M36" s="228"/>
      <c r="N36" s="228"/>
      <c r="O36" s="228" t="s">
        <v>256</v>
      </c>
      <c r="P36" s="228" t="s">
        <v>36</v>
      </c>
    </row>
    <row r="37" spans="1:16" ht="44.25" customHeight="1">
      <c r="A37" s="222">
        <v>4</v>
      </c>
      <c r="B37" s="223">
        <v>4</v>
      </c>
      <c r="C37" s="224" t="s">
        <v>123</v>
      </c>
      <c r="D37" s="225" t="s">
        <v>124</v>
      </c>
      <c r="E37" s="226" t="s">
        <v>119</v>
      </c>
      <c r="F37" s="227">
        <v>33</v>
      </c>
      <c r="G37" s="227">
        <v>39.75</v>
      </c>
      <c r="H37" s="227">
        <v>39.75</v>
      </c>
      <c r="I37" s="228"/>
      <c r="J37" s="228"/>
      <c r="K37" s="227">
        <v>1311.75</v>
      </c>
      <c r="L37" s="227">
        <v>1311.75</v>
      </c>
      <c r="M37" s="228"/>
      <c r="N37" s="228"/>
      <c r="O37" s="228" t="s">
        <v>255</v>
      </c>
      <c r="P37" s="228" t="s">
        <v>36</v>
      </c>
    </row>
    <row r="38" spans="1:16" ht="44.25" customHeight="1">
      <c r="A38" s="222">
        <v>5</v>
      </c>
      <c r="B38" s="223">
        <v>5</v>
      </c>
      <c r="C38" s="224" t="s">
        <v>125</v>
      </c>
      <c r="D38" s="225" t="s">
        <v>126</v>
      </c>
      <c r="E38" s="226" t="s">
        <v>119</v>
      </c>
      <c r="F38" s="227">
        <v>33</v>
      </c>
      <c r="G38" s="227">
        <v>19.87</v>
      </c>
      <c r="H38" s="227">
        <v>19.87</v>
      </c>
      <c r="I38" s="228"/>
      <c r="J38" s="228"/>
      <c r="K38" s="227">
        <v>655.71</v>
      </c>
      <c r="L38" s="227">
        <v>655.71</v>
      </c>
      <c r="M38" s="228"/>
      <c r="N38" s="228"/>
      <c r="O38" s="228" t="s">
        <v>257</v>
      </c>
      <c r="P38" s="228" t="s">
        <v>36</v>
      </c>
    </row>
    <row r="39" spans="1:16" ht="44.25" customHeight="1">
      <c r="A39" s="222">
        <v>6</v>
      </c>
      <c r="B39" s="223">
        <v>6</v>
      </c>
      <c r="C39" s="224" t="s">
        <v>127</v>
      </c>
      <c r="D39" s="225" t="s">
        <v>128</v>
      </c>
      <c r="E39" s="226" t="s">
        <v>129</v>
      </c>
      <c r="F39" s="227">
        <v>33</v>
      </c>
      <c r="G39" s="227">
        <v>21.12</v>
      </c>
      <c r="H39" s="227">
        <v>21.12</v>
      </c>
      <c r="I39" s="228"/>
      <c r="J39" s="228"/>
      <c r="K39" s="227">
        <v>696.96</v>
      </c>
      <c r="L39" s="227">
        <v>696.96</v>
      </c>
      <c r="M39" s="228"/>
      <c r="N39" s="228"/>
      <c r="O39" s="228" t="s">
        <v>257</v>
      </c>
      <c r="P39" s="228" t="s">
        <v>36</v>
      </c>
    </row>
    <row r="40" spans="1:16" ht="45.75" customHeight="1">
      <c r="A40" s="222">
        <v>7</v>
      </c>
      <c r="B40" s="223">
        <v>7</v>
      </c>
      <c r="C40" s="224" t="s">
        <v>130</v>
      </c>
      <c r="D40" s="225" t="s">
        <v>131</v>
      </c>
      <c r="E40" s="226" t="s">
        <v>132</v>
      </c>
      <c r="F40" s="227">
        <v>33</v>
      </c>
      <c r="G40" s="227">
        <v>31.68</v>
      </c>
      <c r="H40" s="227">
        <v>31.68</v>
      </c>
      <c r="I40" s="228"/>
      <c r="J40" s="228"/>
      <c r="K40" s="227">
        <v>1045.44</v>
      </c>
      <c r="L40" s="227">
        <v>1045.44</v>
      </c>
      <c r="M40" s="228"/>
      <c r="N40" s="228"/>
      <c r="O40" s="228" t="s">
        <v>258</v>
      </c>
      <c r="P40" s="228" t="s">
        <v>36</v>
      </c>
    </row>
    <row r="41" spans="1:16" ht="45.75" customHeight="1">
      <c r="A41" s="222">
        <v>8</v>
      </c>
      <c r="B41" s="223">
        <v>8</v>
      </c>
      <c r="C41" s="224" t="s">
        <v>133</v>
      </c>
      <c r="D41" s="225" t="s">
        <v>134</v>
      </c>
      <c r="E41" s="226" t="s">
        <v>135</v>
      </c>
      <c r="F41" s="227">
        <v>0.33</v>
      </c>
      <c r="G41" s="227">
        <v>337.92</v>
      </c>
      <c r="H41" s="227">
        <v>337.92</v>
      </c>
      <c r="I41" s="228"/>
      <c r="J41" s="228"/>
      <c r="K41" s="227">
        <v>111.51</v>
      </c>
      <c r="L41" s="227">
        <v>111.51</v>
      </c>
      <c r="M41" s="228"/>
      <c r="N41" s="228"/>
      <c r="O41" s="228" t="s">
        <v>259</v>
      </c>
      <c r="P41" s="228" t="s">
        <v>36</v>
      </c>
    </row>
    <row r="42" spans="1:16" ht="45.75" customHeight="1">
      <c r="A42" s="222">
        <v>9</v>
      </c>
      <c r="B42" s="223">
        <v>9</v>
      </c>
      <c r="C42" s="224" t="s">
        <v>136</v>
      </c>
      <c r="D42" s="225" t="s">
        <v>137</v>
      </c>
      <c r="E42" s="226" t="s">
        <v>138</v>
      </c>
      <c r="F42" s="227">
        <v>33</v>
      </c>
      <c r="G42" s="227">
        <v>31.68</v>
      </c>
      <c r="H42" s="227">
        <v>31.68</v>
      </c>
      <c r="I42" s="228"/>
      <c r="J42" s="228"/>
      <c r="K42" s="227">
        <v>1045.44</v>
      </c>
      <c r="L42" s="227">
        <v>1045.44</v>
      </c>
      <c r="M42" s="228"/>
      <c r="N42" s="228"/>
      <c r="O42" s="228" t="s">
        <v>258</v>
      </c>
      <c r="P42" s="228" t="s">
        <v>36</v>
      </c>
    </row>
    <row r="43" spans="1:16">
      <c r="A43" s="896" t="s">
        <v>260</v>
      </c>
      <c r="B43" s="895"/>
      <c r="C43" s="895"/>
      <c r="D43" s="895"/>
      <c r="E43" s="895"/>
      <c r="F43" s="895"/>
      <c r="G43" s="895"/>
      <c r="H43" s="895"/>
      <c r="I43" s="895"/>
      <c r="J43" s="895"/>
      <c r="K43" s="895"/>
      <c r="L43" s="895"/>
      <c r="M43" s="895"/>
      <c r="N43" s="895"/>
      <c r="O43" s="895"/>
      <c r="P43" s="895"/>
    </row>
    <row r="44" spans="1:16" ht="78.75" customHeight="1">
      <c r="A44" s="222">
        <v>10</v>
      </c>
      <c r="B44" s="223">
        <v>10</v>
      </c>
      <c r="C44" s="224" t="s">
        <v>114</v>
      </c>
      <c r="D44" s="225" t="s">
        <v>115</v>
      </c>
      <c r="E44" s="226" t="s">
        <v>116</v>
      </c>
      <c r="F44" s="227">
        <v>2</v>
      </c>
      <c r="G44" s="227">
        <v>8.4499999999999993</v>
      </c>
      <c r="H44" s="227">
        <v>8.4499999999999993</v>
      </c>
      <c r="I44" s="228"/>
      <c r="J44" s="228"/>
      <c r="K44" s="227">
        <v>16.899999999999999</v>
      </c>
      <c r="L44" s="227">
        <v>16.899999999999999</v>
      </c>
      <c r="M44" s="228"/>
      <c r="N44" s="228"/>
      <c r="O44" s="228" t="s">
        <v>261</v>
      </c>
      <c r="P44" s="228" t="s">
        <v>36</v>
      </c>
    </row>
    <row r="45" spans="1:16" ht="45.75" customHeight="1">
      <c r="A45" s="222">
        <v>11</v>
      </c>
      <c r="B45" s="223">
        <v>11</v>
      </c>
      <c r="C45" s="224" t="s">
        <v>117</v>
      </c>
      <c r="D45" s="225" t="s">
        <v>118</v>
      </c>
      <c r="E45" s="226" t="s">
        <v>119</v>
      </c>
      <c r="F45" s="227">
        <v>2</v>
      </c>
      <c r="G45" s="227">
        <v>40</v>
      </c>
      <c r="H45" s="227">
        <v>40</v>
      </c>
      <c r="I45" s="228"/>
      <c r="J45" s="228"/>
      <c r="K45" s="227">
        <v>80</v>
      </c>
      <c r="L45" s="227">
        <v>80</v>
      </c>
      <c r="M45" s="228"/>
      <c r="N45" s="228"/>
      <c r="O45" s="228" t="s">
        <v>203</v>
      </c>
      <c r="P45" s="228" t="s">
        <v>36</v>
      </c>
    </row>
    <row r="46" spans="1:16" ht="45" customHeight="1">
      <c r="A46" s="222">
        <v>12</v>
      </c>
      <c r="B46" s="223">
        <v>12</v>
      </c>
      <c r="C46" s="224" t="s">
        <v>120</v>
      </c>
      <c r="D46" s="225" t="s">
        <v>121</v>
      </c>
      <c r="E46" s="226" t="s">
        <v>122</v>
      </c>
      <c r="F46" s="227">
        <v>6</v>
      </c>
      <c r="G46" s="227">
        <v>773.47</v>
      </c>
      <c r="H46" s="227">
        <v>773.47</v>
      </c>
      <c r="I46" s="228"/>
      <c r="J46" s="228"/>
      <c r="K46" s="227">
        <v>4640.82</v>
      </c>
      <c r="L46" s="227">
        <v>4640.82</v>
      </c>
      <c r="M46" s="228"/>
      <c r="N46" s="228"/>
      <c r="O46" s="228" t="s">
        <v>262</v>
      </c>
      <c r="P46" s="228" t="s">
        <v>36</v>
      </c>
    </row>
    <row r="47" spans="1:16" ht="45.75" customHeight="1">
      <c r="A47" s="222">
        <v>13</v>
      </c>
      <c r="B47" s="223">
        <v>13</v>
      </c>
      <c r="C47" s="224" t="s">
        <v>123</v>
      </c>
      <c r="D47" s="225" t="s">
        <v>124</v>
      </c>
      <c r="E47" s="226" t="s">
        <v>119</v>
      </c>
      <c r="F47" s="227">
        <v>2</v>
      </c>
      <c r="G47" s="227">
        <v>39.75</v>
      </c>
      <c r="H47" s="227">
        <v>39.75</v>
      </c>
      <c r="I47" s="228"/>
      <c r="J47" s="228"/>
      <c r="K47" s="227">
        <v>79.5</v>
      </c>
      <c r="L47" s="227">
        <v>79.5</v>
      </c>
      <c r="M47" s="228"/>
      <c r="N47" s="228"/>
      <c r="O47" s="228" t="s">
        <v>203</v>
      </c>
      <c r="P47" s="228" t="s">
        <v>36</v>
      </c>
    </row>
    <row r="48" spans="1:16" ht="44.25" customHeight="1">
      <c r="A48" s="222">
        <v>14</v>
      </c>
      <c r="B48" s="223">
        <v>14</v>
      </c>
      <c r="C48" s="224" t="s">
        <v>125</v>
      </c>
      <c r="D48" s="225" t="s">
        <v>126</v>
      </c>
      <c r="E48" s="226" t="s">
        <v>119</v>
      </c>
      <c r="F48" s="227">
        <v>2</v>
      </c>
      <c r="G48" s="227">
        <v>19.87</v>
      </c>
      <c r="H48" s="227">
        <v>19.87</v>
      </c>
      <c r="I48" s="228"/>
      <c r="J48" s="228"/>
      <c r="K48" s="227">
        <v>39.74</v>
      </c>
      <c r="L48" s="227">
        <v>39.74</v>
      </c>
      <c r="M48" s="228"/>
      <c r="N48" s="228"/>
      <c r="O48" s="228" t="s">
        <v>263</v>
      </c>
      <c r="P48" s="228" t="s">
        <v>36</v>
      </c>
    </row>
    <row r="49" spans="1:16" ht="45.75" customHeight="1">
      <c r="A49" s="222">
        <v>15</v>
      </c>
      <c r="B49" s="223">
        <v>15</v>
      </c>
      <c r="C49" s="224" t="s">
        <v>127</v>
      </c>
      <c r="D49" s="225" t="s">
        <v>128</v>
      </c>
      <c r="E49" s="226" t="s">
        <v>129</v>
      </c>
      <c r="F49" s="227">
        <v>2</v>
      </c>
      <c r="G49" s="227">
        <v>21.12</v>
      </c>
      <c r="H49" s="227">
        <v>21.12</v>
      </c>
      <c r="I49" s="228"/>
      <c r="J49" s="228"/>
      <c r="K49" s="227">
        <v>42.24</v>
      </c>
      <c r="L49" s="227">
        <v>42.24</v>
      </c>
      <c r="M49" s="228"/>
      <c r="N49" s="228"/>
      <c r="O49" s="228" t="s">
        <v>263</v>
      </c>
      <c r="P49" s="228" t="s">
        <v>36</v>
      </c>
    </row>
    <row r="50" spans="1:16" ht="40.799999999999997">
      <c r="A50" s="222">
        <v>16</v>
      </c>
      <c r="B50" s="223">
        <v>16</v>
      </c>
      <c r="C50" s="224" t="s">
        <v>130</v>
      </c>
      <c r="D50" s="225" t="s">
        <v>131</v>
      </c>
      <c r="E50" s="226" t="s">
        <v>132</v>
      </c>
      <c r="F50" s="227">
        <v>2</v>
      </c>
      <c r="G50" s="227">
        <v>31.68</v>
      </c>
      <c r="H50" s="227">
        <v>31.68</v>
      </c>
      <c r="I50" s="228"/>
      <c r="J50" s="228"/>
      <c r="K50" s="227">
        <v>63.36</v>
      </c>
      <c r="L50" s="227">
        <v>63.36</v>
      </c>
      <c r="M50" s="228"/>
      <c r="N50" s="228"/>
      <c r="O50" s="228" t="s">
        <v>264</v>
      </c>
      <c r="P50" s="228" t="s">
        <v>36</v>
      </c>
    </row>
    <row r="51" spans="1:16" ht="45.75" customHeight="1">
      <c r="A51" s="222">
        <v>17</v>
      </c>
      <c r="B51" s="223">
        <v>17</v>
      </c>
      <c r="C51" s="224" t="s">
        <v>133</v>
      </c>
      <c r="D51" s="225" t="s">
        <v>134</v>
      </c>
      <c r="E51" s="226" t="s">
        <v>135</v>
      </c>
      <c r="F51" s="227">
        <v>0.02</v>
      </c>
      <c r="G51" s="227">
        <v>337.92</v>
      </c>
      <c r="H51" s="227">
        <v>337.92</v>
      </c>
      <c r="I51" s="228"/>
      <c r="J51" s="228"/>
      <c r="K51" s="227">
        <v>6.76</v>
      </c>
      <c r="L51" s="227">
        <v>6.76</v>
      </c>
      <c r="M51" s="228"/>
      <c r="N51" s="228"/>
      <c r="O51" s="228" t="s">
        <v>265</v>
      </c>
      <c r="P51" s="228" t="s">
        <v>36</v>
      </c>
    </row>
    <row r="52" spans="1:16" ht="45" customHeight="1">
      <c r="A52" s="222">
        <v>18</v>
      </c>
      <c r="B52" s="223">
        <v>18</v>
      </c>
      <c r="C52" s="224" t="s">
        <v>136</v>
      </c>
      <c r="D52" s="225" t="s">
        <v>137</v>
      </c>
      <c r="E52" s="226" t="s">
        <v>138</v>
      </c>
      <c r="F52" s="227">
        <v>2</v>
      </c>
      <c r="G52" s="227">
        <v>31.68</v>
      </c>
      <c r="H52" s="227">
        <v>31.68</v>
      </c>
      <c r="I52" s="228"/>
      <c r="J52" s="228"/>
      <c r="K52" s="227">
        <v>63.36</v>
      </c>
      <c r="L52" s="227">
        <v>63.36</v>
      </c>
      <c r="M52" s="228"/>
      <c r="N52" s="228"/>
      <c r="O52" s="228" t="s">
        <v>264</v>
      </c>
      <c r="P52" s="228" t="s">
        <v>36</v>
      </c>
    </row>
    <row r="53" spans="1:16" s="186" customFormat="1">
      <c r="A53" s="896" t="s">
        <v>266</v>
      </c>
      <c r="B53" s="895"/>
      <c r="C53" s="895"/>
      <c r="D53" s="895"/>
      <c r="E53" s="895"/>
      <c r="F53" s="895"/>
      <c r="G53" s="895"/>
      <c r="H53" s="895"/>
      <c r="I53" s="895"/>
      <c r="J53" s="895"/>
      <c r="K53" s="895"/>
      <c r="L53" s="895"/>
      <c r="M53" s="895"/>
      <c r="N53" s="895"/>
      <c r="O53" s="895"/>
      <c r="P53" s="895"/>
    </row>
    <row r="54" spans="1:16" ht="80.25" customHeight="1">
      <c r="A54" s="222">
        <v>19</v>
      </c>
      <c r="B54" s="223">
        <v>19</v>
      </c>
      <c r="C54" s="224" t="s">
        <v>114</v>
      </c>
      <c r="D54" s="225" t="s">
        <v>115</v>
      </c>
      <c r="E54" s="226" t="s">
        <v>116</v>
      </c>
      <c r="F54" s="227">
        <v>2</v>
      </c>
      <c r="G54" s="227">
        <v>8.4499999999999993</v>
      </c>
      <c r="H54" s="227">
        <v>8.4499999999999993</v>
      </c>
      <c r="I54" s="228"/>
      <c r="J54" s="228"/>
      <c r="K54" s="227">
        <v>16.899999999999999</v>
      </c>
      <c r="L54" s="227">
        <v>16.899999999999999</v>
      </c>
      <c r="M54" s="228"/>
      <c r="N54" s="228"/>
      <c r="O54" s="228" t="s">
        <v>261</v>
      </c>
      <c r="P54" s="228" t="s">
        <v>36</v>
      </c>
    </row>
    <row r="55" spans="1:16" ht="47.25" customHeight="1">
      <c r="A55" s="222">
        <v>20</v>
      </c>
      <c r="B55" s="223">
        <v>20</v>
      </c>
      <c r="C55" s="224" t="s">
        <v>117</v>
      </c>
      <c r="D55" s="225" t="s">
        <v>118</v>
      </c>
      <c r="E55" s="226" t="s">
        <v>119</v>
      </c>
      <c r="F55" s="227">
        <v>2</v>
      </c>
      <c r="G55" s="227">
        <v>40</v>
      </c>
      <c r="H55" s="227">
        <v>40</v>
      </c>
      <c r="I55" s="228"/>
      <c r="J55" s="228"/>
      <c r="K55" s="227">
        <v>80</v>
      </c>
      <c r="L55" s="227">
        <v>80</v>
      </c>
      <c r="M55" s="228"/>
      <c r="N55" s="228"/>
      <c r="O55" s="228" t="s">
        <v>203</v>
      </c>
      <c r="P55" s="228" t="s">
        <v>36</v>
      </c>
    </row>
    <row r="56" spans="1:16" ht="45.75" customHeight="1">
      <c r="A56" s="222">
        <v>21</v>
      </c>
      <c r="B56" s="223">
        <v>21</v>
      </c>
      <c r="C56" s="224" t="s">
        <v>120</v>
      </c>
      <c r="D56" s="225" t="s">
        <v>121</v>
      </c>
      <c r="E56" s="226" t="s">
        <v>122</v>
      </c>
      <c r="F56" s="227">
        <v>6</v>
      </c>
      <c r="G56" s="227">
        <v>773.47</v>
      </c>
      <c r="H56" s="227">
        <v>773.47</v>
      </c>
      <c r="I56" s="228"/>
      <c r="J56" s="228"/>
      <c r="K56" s="227">
        <v>4640.82</v>
      </c>
      <c r="L56" s="227">
        <v>4640.82</v>
      </c>
      <c r="M56" s="228"/>
      <c r="N56" s="228"/>
      <c r="O56" s="228" t="s">
        <v>262</v>
      </c>
      <c r="P56" s="228" t="s">
        <v>36</v>
      </c>
    </row>
    <row r="57" spans="1:16" ht="40.799999999999997">
      <c r="A57" s="222">
        <v>22</v>
      </c>
      <c r="B57" s="223">
        <v>22</v>
      </c>
      <c r="C57" s="224" t="s">
        <v>123</v>
      </c>
      <c r="D57" s="225" t="s">
        <v>124</v>
      </c>
      <c r="E57" s="226" t="s">
        <v>119</v>
      </c>
      <c r="F57" s="227">
        <v>2</v>
      </c>
      <c r="G57" s="227">
        <v>39.75</v>
      </c>
      <c r="H57" s="227">
        <v>39.75</v>
      </c>
      <c r="I57" s="228"/>
      <c r="J57" s="228"/>
      <c r="K57" s="227">
        <v>79.5</v>
      </c>
      <c r="L57" s="227">
        <v>79.5</v>
      </c>
      <c r="M57" s="228"/>
      <c r="N57" s="228"/>
      <c r="O57" s="228" t="s">
        <v>203</v>
      </c>
      <c r="P57" s="228" t="s">
        <v>36</v>
      </c>
    </row>
    <row r="58" spans="1:16" ht="40.799999999999997">
      <c r="A58" s="222">
        <v>23</v>
      </c>
      <c r="B58" s="223">
        <v>23</v>
      </c>
      <c r="C58" s="224" t="s">
        <v>125</v>
      </c>
      <c r="D58" s="225" t="s">
        <v>126</v>
      </c>
      <c r="E58" s="226" t="s">
        <v>119</v>
      </c>
      <c r="F58" s="227">
        <v>2</v>
      </c>
      <c r="G58" s="227">
        <v>19.87</v>
      </c>
      <c r="H58" s="227">
        <v>19.87</v>
      </c>
      <c r="I58" s="228"/>
      <c r="J58" s="228"/>
      <c r="K58" s="227">
        <v>39.74</v>
      </c>
      <c r="L58" s="227">
        <v>39.74</v>
      </c>
      <c r="M58" s="228"/>
      <c r="N58" s="228"/>
      <c r="O58" s="228" t="s">
        <v>263</v>
      </c>
      <c r="P58" s="228" t="s">
        <v>36</v>
      </c>
    </row>
    <row r="59" spans="1:16" ht="40.799999999999997">
      <c r="A59" s="222">
        <v>24</v>
      </c>
      <c r="B59" s="223">
        <v>24</v>
      </c>
      <c r="C59" s="224" t="s">
        <v>127</v>
      </c>
      <c r="D59" s="225" t="s">
        <v>128</v>
      </c>
      <c r="E59" s="226" t="s">
        <v>129</v>
      </c>
      <c r="F59" s="227">
        <v>2</v>
      </c>
      <c r="G59" s="227">
        <v>21.12</v>
      </c>
      <c r="H59" s="227">
        <v>21.12</v>
      </c>
      <c r="I59" s="228"/>
      <c r="J59" s="228"/>
      <c r="K59" s="227">
        <v>42.24</v>
      </c>
      <c r="L59" s="227">
        <v>42.24</v>
      </c>
      <c r="M59" s="228"/>
      <c r="N59" s="228"/>
      <c r="O59" s="228" t="s">
        <v>263</v>
      </c>
      <c r="P59" s="228" t="s">
        <v>36</v>
      </c>
    </row>
    <row r="60" spans="1:16" ht="40.799999999999997">
      <c r="A60" s="222">
        <v>25</v>
      </c>
      <c r="B60" s="223">
        <v>25</v>
      </c>
      <c r="C60" s="224" t="s">
        <v>130</v>
      </c>
      <c r="D60" s="225" t="s">
        <v>131</v>
      </c>
      <c r="E60" s="226" t="s">
        <v>132</v>
      </c>
      <c r="F60" s="227">
        <v>2</v>
      </c>
      <c r="G60" s="227">
        <v>31.68</v>
      </c>
      <c r="H60" s="227">
        <v>31.68</v>
      </c>
      <c r="I60" s="228"/>
      <c r="J60" s="228"/>
      <c r="K60" s="227">
        <v>63.36</v>
      </c>
      <c r="L60" s="227">
        <v>63.36</v>
      </c>
      <c r="M60" s="228"/>
      <c r="N60" s="228"/>
      <c r="O60" s="228" t="s">
        <v>264</v>
      </c>
      <c r="P60" s="228" t="s">
        <v>36</v>
      </c>
    </row>
    <row r="61" spans="1:16" ht="40.799999999999997">
      <c r="A61" s="222">
        <v>26</v>
      </c>
      <c r="B61" s="223">
        <v>26</v>
      </c>
      <c r="C61" s="224" t="s">
        <v>133</v>
      </c>
      <c r="D61" s="225" t="s">
        <v>134</v>
      </c>
      <c r="E61" s="226" t="s">
        <v>135</v>
      </c>
      <c r="F61" s="227">
        <v>0.02</v>
      </c>
      <c r="G61" s="227">
        <v>337.92</v>
      </c>
      <c r="H61" s="227">
        <v>337.92</v>
      </c>
      <c r="I61" s="228"/>
      <c r="J61" s="228"/>
      <c r="K61" s="227">
        <v>6.76</v>
      </c>
      <c r="L61" s="227">
        <v>6.76</v>
      </c>
      <c r="M61" s="228"/>
      <c r="N61" s="228"/>
      <c r="O61" s="228" t="s">
        <v>265</v>
      </c>
      <c r="P61" s="228" t="s">
        <v>36</v>
      </c>
    </row>
    <row r="62" spans="1:16" ht="46.5" customHeight="1">
      <c r="A62" s="222">
        <v>27</v>
      </c>
      <c r="B62" s="223">
        <v>27</v>
      </c>
      <c r="C62" s="224" t="s">
        <v>136</v>
      </c>
      <c r="D62" s="225" t="s">
        <v>137</v>
      </c>
      <c r="E62" s="226" t="s">
        <v>138</v>
      </c>
      <c r="F62" s="227">
        <v>2</v>
      </c>
      <c r="G62" s="227">
        <v>31.68</v>
      </c>
      <c r="H62" s="227">
        <v>31.68</v>
      </c>
      <c r="I62" s="228"/>
      <c r="J62" s="228"/>
      <c r="K62" s="227">
        <v>63.36</v>
      </c>
      <c r="L62" s="227">
        <v>63.36</v>
      </c>
      <c r="M62" s="228"/>
      <c r="N62" s="228"/>
      <c r="O62" s="228" t="s">
        <v>264</v>
      </c>
      <c r="P62" s="228" t="s">
        <v>36</v>
      </c>
    </row>
    <row r="63" spans="1:16">
      <c r="A63" s="896" t="s">
        <v>267</v>
      </c>
      <c r="B63" s="895"/>
      <c r="C63" s="895"/>
      <c r="D63" s="895"/>
      <c r="E63" s="895"/>
      <c r="F63" s="895"/>
      <c r="G63" s="895"/>
      <c r="H63" s="895"/>
      <c r="I63" s="895"/>
      <c r="J63" s="895"/>
      <c r="K63" s="895"/>
      <c r="L63" s="895"/>
      <c r="M63" s="895"/>
      <c r="N63" s="895"/>
      <c r="O63" s="895"/>
      <c r="P63" s="895"/>
    </row>
    <row r="64" spans="1:16" ht="79.5" customHeight="1">
      <c r="A64" s="222">
        <v>28</v>
      </c>
      <c r="B64" s="223">
        <v>28</v>
      </c>
      <c r="C64" s="224" t="s">
        <v>114</v>
      </c>
      <c r="D64" s="225" t="s">
        <v>115</v>
      </c>
      <c r="E64" s="226" t="s">
        <v>116</v>
      </c>
      <c r="F64" s="227">
        <v>1</v>
      </c>
      <c r="G64" s="227">
        <v>8.4499999999999993</v>
      </c>
      <c r="H64" s="227">
        <v>8.4499999999999993</v>
      </c>
      <c r="I64" s="228"/>
      <c r="J64" s="228"/>
      <c r="K64" s="227">
        <v>8.4499999999999993</v>
      </c>
      <c r="L64" s="227">
        <v>8.4499999999999993</v>
      </c>
      <c r="M64" s="228"/>
      <c r="N64" s="228"/>
      <c r="O64" s="228" t="s">
        <v>268</v>
      </c>
      <c r="P64" s="228" t="s">
        <v>36</v>
      </c>
    </row>
    <row r="65" spans="1:16" ht="45.75" customHeight="1">
      <c r="A65" s="222">
        <v>29</v>
      </c>
      <c r="B65" s="223">
        <v>29</v>
      </c>
      <c r="C65" s="224" t="s">
        <v>117</v>
      </c>
      <c r="D65" s="225" t="s">
        <v>118</v>
      </c>
      <c r="E65" s="226" t="s">
        <v>119</v>
      </c>
      <c r="F65" s="227">
        <v>1</v>
      </c>
      <c r="G65" s="227">
        <v>40</v>
      </c>
      <c r="H65" s="227">
        <v>40</v>
      </c>
      <c r="I65" s="228"/>
      <c r="J65" s="228"/>
      <c r="K65" s="227">
        <v>40</v>
      </c>
      <c r="L65" s="227">
        <v>40</v>
      </c>
      <c r="M65" s="228"/>
      <c r="N65" s="228"/>
      <c r="O65" s="228" t="s">
        <v>235</v>
      </c>
      <c r="P65" s="228" t="s">
        <v>36</v>
      </c>
    </row>
    <row r="66" spans="1:16" ht="40.799999999999997">
      <c r="A66" s="222">
        <v>30</v>
      </c>
      <c r="B66" s="223">
        <v>30</v>
      </c>
      <c r="C66" s="224" t="s">
        <v>120</v>
      </c>
      <c r="D66" s="225" t="s">
        <v>121</v>
      </c>
      <c r="E66" s="226" t="s">
        <v>122</v>
      </c>
      <c r="F66" s="227">
        <v>2</v>
      </c>
      <c r="G66" s="227">
        <v>773.47</v>
      </c>
      <c r="H66" s="227">
        <v>773.47</v>
      </c>
      <c r="I66" s="228"/>
      <c r="J66" s="228"/>
      <c r="K66" s="227">
        <v>1546.94</v>
      </c>
      <c r="L66" s="227">
        <v>1546.94</v>
      </c>
      <c r="M66" s="228"/>
      <c r="N66" s="228"/>
      <c r="O66" s="228" t="s">
        <v>269</v>
      </c>
      <c r="P66" s="228" t="s">
        <v>36</v>
      </c>
    </row>
    <row r="67" spans="1:16" ht="40.799999999999997">
      <c r="A67" s="222">
        <v>31</v>
      </c>
      <c r="B67" s="223">
        <v>31</v>
      </c>
      <c r="C67" s="224" t="s">
        <v>123</v>
      </c>
      <c r="D67" s="225" t="s">
        <v>124</v>
      </c>
      <c r="E67" s="226" t="s">
        <v>119</v>
      </c>
      <c r="F67" s="227">
        <v>1</v>
      </c>
      <c r="G67" s="227">
        <v>39.75</v>
      </c>
      <c r="H67" s="227">
        <v>39.75</v>
      </c>
      <c r="I67" s="228"/>
      <c r="J67" s="228"/>
      <c r="K67" s="227">
        <v>39.75</v>
      </c>
      <c r="L67" s="227">
        <v>39.75</v>
      </c>
      <c r="M67" s="228"/>
      <c r="N67" s="228"/>
      <c r="O67" s="228" t="s">
        <v>235</v>
      </c>
      <c r="P67" s="228" t="s">
        <v>36</v>
      </c>
    </row>
    <row r="68" spans="1:16" s="134" customFormat="1" ht="40.799999999999997">
      <c r="A68" s="222">
        <v>32</v>
      </c>
      <c r="B68" s="223">
        <v>32</v>
      </c>
      <c r="C68" s="224" t="s">
        <v>125</v>
      </c>
      <c r="D68" s="225" t="s">
        <v>126</v>
      </c>
      <c r="E68" s="226" t="s">
        <v>119</v>
      </c>
      <c r="F68" s="227">
        <v>1</v>
      </c>
      <c r="G68" s="227">
        <v>19.87</v>
      </c>
      <c r="H68" s="227">
        <v>19.87</v>
      </c>
      <c r="I68" s="228"/>
      <c r="J68" s="228"/>
      <c r="K68" s="227">
        <v>19.87</v>
      </c>
      <c r="L68" s="227">
        <v>19.87</v>
      </c>
      <c r="M68" s="228"/>
      <c r="N68" s="228"/>
      <c r="O68" s="228" t="s">
        <v>270</v>
      </c>
      <c r="P68" s="228" t="s">
        <v>36</v>
      </c>
    </row>
    <row r="69" spans="1:16" s="134" customFormat="1" ht="40.799999999999997">
      <c r="A69" s="222">
        <v>33</v>
      </c>
      <c r="B69" s="223">
        <v>33</v>
      </c>
      <c r="C69" s="224" t="s">
        <v>127</v>
      </c>
      <c r="D69" s="225" t="s">
        <v>128</v>
      </c>
      <c r="E69" s="226" t="s">
        <v>129</v>
      </c>
      <c r="F69" s="227">
        <v>1</v>
      </c>
      <c r="G69" s="227">
        <v>21.12</v>
      </c>
      <c r="H69" s="227">
        <v>21.12</v>
      </c>
      <c r="I69" s="228"/>
      <c r="J69" s="228"/>
      <c r="K69" s="227">
        <v>21.12</v>
      </c>
      <c r="L69" s="227">
        <v>21.12</v>
      </c>
      <c r="M69" s="228"/>
      <c r="N69" s="228"/>
      <c r="O69" s="228" t="s">
        <v>270</v>
      </c>
      <c r="P69" s="228" t="s">
        <v>36</v>
      </c>
    </row>
    <row r="70" spans="1:16" ht="40.799999999999997">
      <c r="A70" s="222">
        <v>34</v>
      </c>
      <c r="B70" s="223">
        <v>34</v>
      </c>
      <c r="C70" s="224" t="s">
        <v>130</v>
      </c>
      <c r="D70" s="225" t="s">
        <v>131</v>
      </c>
      <c r="E70" s="226" t="s">
        <v>132</v>
      </c>
      <c r="F70" s="227">
        <v>1</v>
      </c>
      <c r="G70" s="227">
        <v>31.68</v>
      </c>
      <c r="H70" s="227">
        <v>31.68</v>
      </c>
      <c r="I70" s="228"/>
      <c r="J70" s="228"/>
      <c r="K70" s="227">
        <v>31.68</v>
      </c>
      <c r="L70" s="227">
        <v>31.68</v>
      </c>
      <c r="M70" s="228"/>
      <c r="N70" s="228"/>
      <c r="O70" s="228" t="s">
        <v>271</v>
      </c>
      <c r="P70" s="228" t="s">
        <v>36</v>
      </c>
    </row>
    <row r="71" spans="1:16" ht="40.799999999999997">
      <c r="A71" s="222">
        <v>35</v>
      </c>
      <c r="B71" s="223">
        <v>35</v>
      </c>
      <c r="C71" s="224" t="s">
        <v>133</v>
      </c>
      <c r="D71" s="225" t="s">
        <v>134</v>
      </c>
      <c r="E71" s="226" t="s">
        <v>135</v>
      </c>
      <c r="F71" s="227">
        <v>0.02</v>
      </c>
      <c r="G71" s="227">
        <v>337.92</v>
      </c>
      <c r="H71" s="227">
        <v>337.92</v>
      </c>
      <c r="I71" s="228"/>
      <c r="J71" s="228"/>
      <c r="K71" s="227">
        <v>6.76</v>
      </c>
      <c r="L71" s="227">
        <v>6.76</v>
      </c>
      <c r="M71" s="228"/>
      <c r="N71" s="228"/>
      <c r="O71" s="228" t="s">
        <v>265</v>
      </c>
      <c r="P71" s="228" t="s">
        <v>36</v>
      </c>
    </row>
    <row r="72" spans="1:16" ht="40.799999999999997">
      <c r="A72" s="222">
        <v>36</v>
      </c>
      <c r="B72" s="223">
        <v>36</v>
      </c>
      <c r="C72" s="224" t="s">
        <v>136</v>
      </c>
      <c r="D72" s="225" t="s">
        <v>137</v>
      </c>
      <c r="E72" s="226" t="s">
        <v>138</v>
      </c>
      <c r="F72" s="227">
        <v>2</v>
      </c>
      <c r="G72" s="227">
        <v>31.68</v>
      </c>
      <c r="H72" s="227">
        <v>31.68</v>
      </c>
      <c r="I72" s="228"/>
      <c r="J72" s="228"/>
      <c r="K72" s="227">
        <v>63.36</v>
      </c>
      <c r="L72" s="227">
        <v>63.36</v>
      </c>
      <c r="M72" s="228"/>
      <c r="N72" s="228"/>
      <c r="O72" s="228" t="s">
        <v>264</v>
      </c>
      <c r="P72" s="228" t="s">
        <v>36</v>
      </c>
    </row>
    <row r="73" spans="1:16">
      <c r="A73" s="896" t="s">
        <v>272</v>
      </c>
      <c r="B73" s="895"/>
      <c r="C73" s="895"/>
      <c r="D73" s="895"/>
      <c r="E73" s="895"/>
      <c r="F73" s="895"/>
      <c r="G73" s="895"/>
      <c r="H73" s="895"/>
      <c r="I73" s="895"/>
      <c r="J73" s="895"/>
      <c r="K73" s="895"/>
      <c r="L73" s="895"/>
      <c r="M73" s="895"/>
      <c r="N73" s="895"/>
      <c r="O73" s="895"/>
      <c r="P73" s="895"/>
    </row>
    <row r="74" spans="1:16" ht="71.400000000000006">
      <c r="A74" s="222">
        <v>37</v>
      </c>
      <c r="B74" s="223">
        <v>37</v>
      </c>
      <c r="C74" s="224" t="s">
        <v>114</v>
      </c>
      <c r="D74" s="225" t="s">
        <v>115</v>
      </c>
      <c r="E74" s="226" t="s">
        <v>116</v>
      </c>
      <c r="F74" s="227">
        <v>4</v>
      </c>
      <c r="G74" s="227">
        <v>8.4499999999999993</v>
      </c>
      <c r="H74" s="227">
        <v>8.4499999999999993</v>
      </c>
      <c r="I74" s="228"/>
      <c r="J74" s="228"/>
      <c r="K74" s="227">
        <v>33.799999999999997</v>
      </c>
      <c r="L74" s="227">
        <v>33.799999999999997</v>
      </c>
      <c r="M74" s="228"/>
      <c r="N74" s="228"/>
      <c r="O74" s="228" t="s">
        <v>179</v>
      </c>
      <c r="P74" s="228" t="s">
        <v>36</v>
      </c>
    </row>
    <row r="75" spans="1:16" ht="40.799999999999997">
      <c r="A75" s="222">
        <v>38</v>
      </c>
      <c r="B75" s="223">
        <v>38</v>
      </c>
      <c r="C75" s="224" t="s">
        <v>117</v>
      </c>
      <c r="D75" s="225" t="s">
        <v>118</v>
      </c>
      <c r="E75" s="226" t="s">
        <v>119</v>
      </c>
      <c r="F75" s="227">
        <v>4</v>
      </c>
      <c r="G75" s="227">
        <v>40</v>
      </c>
      <c r="H75" s="227">
        <v>40</v>
      </c>
      <c r="I75" s="228"/>
      <c r="J75" s="228"/>
      <c r="K75" s="227">
        <v>160</v>
      </c>
      <c r="L75" s="227">
        <v>160</v>
      </c>
      <c r="M75" s="228"/>
      <c r="N75" s="228"/>
      <c r="O75" s="228" t="s">
        <v>180</v>
      </c>
      <c r="P75" s="228" t="s">
        <v>36</v>
      </c>
    </row>
    <row r="76" spans="1:16" ht="40.799999999999997">
      <c r="A76" s="222">
        <v>39</v>
      </c>
      <c r="B76" s="223">
        <v>39</v>
      </c>
      <c r="C76" s="224" t="s">
        <v>120</v>
      </c>
      <c r="D76" s="225" t="s">
        <v>121</v>
      </c>
      <c r="E76" s="226" t="s">
        <v>122</v>
      </c>
      <c r="F76" s="227">
        <v>8</v>
      </c>
      <c r="G76" s="227">
        <v>773.47</v>
      </c>
      <c r="H76" s="227">
        <v>773.47</v>
      </c>
      <c r="I76" s="228"/>
      <c r="J76" s="228"/>
      <c r="K76" s="227">
        <v>6187.76</v>
      </c>
      <c r="L76" s="227">
        <v>6187.76</v>
      </c>
      <c r="M76" s="228"/>
      <c r="N76" s="228"/>
      <c r="O76" s="228" t="s">
        <v>195</v>
      </c>
      <c r="P76" s="228" t="s">
        <v>36</v>
      </c>
    </row>
    <row r="77" spans="1:16" ht="40.799999999999997">
      <c r="A77" s="222">
        <v>40</v>
      </c>
      <c r="B77" s="223">
        <v>40</v>
      </c>
      <c r="C77" s="224" t="s">
        <v>123</v>
      </c>
      <c r="D77" s="225" t="s">
        <v>124</v>
      </c>
      <c r="E77" s="226" t="s">
        <v>119</v>
      </c>
      <c r="F77" s="227">
        <v>4</v>
      </c>
      <c r="G77" s="227">
        <v>39.75</v>
      </c>
      <c r="H77" s="227">
        <v>39.75</v>
      </c>
      <c r="I77" s="228"/>
      <c r="J77" s="228"/>
      <c r="K77" s="227">
        <v>159</v>
      </c>
      <c r="L77" s="227">
        <v>159</v>
      </c>
      <c r="M77" s="228"/>
      <c r="N77" s="228"/>
      <c r="O77" s="228" t="s">
        <v>180</v>
      </c>
      <c r="P77" s="228" t="s">
        <v>36</v>
      </c>
    </row>
    <row r="78" spans="1:16" ht="40.799999999999997">
      <c r="A78" s="222">
        <v>41</v>
      </c>
      <c r="B78" s="223">
        <v>41</v>
      </c>
      <c r="C78" s="224" t="s">
        <v>125</v>
      </c>
      <c r="D78" s="225" t="s">
        <v>126</v>
      </c>
      <c r="E78" s="226" t="s">
        <v>119</v>
      </c>
      <c r="F78" s="227">
        <v>4</v>
      </c>
      <c r="G78" s="227">
        <v>19.87</v>
      </c>
      <c r="H78" s="227">
        <v>19.87</v>
      </c>
      <c r="I78" s="228"/>
      <c r="J78" s="228"/>
      <c r="K78" s="227">
        <v>79.48</v>
      </c>
      <c r="L78" s="227">
        <v>79.48</v>
      </c>
      <c r="M78" s="228"/>
      <c r="N78" s="228"/>
      <c r="O78" s="228" t="s">
        <v>182</v>
      </c>
      <c r="P78" s="228" t="s">
        <v>36</v>
      </c>
    </row>
    <row r="79" spans="1:16" ht="40.799999999999997">
      <c r="A79" s="222">
        <v>42</v>
      </c>
      <c r="B79" s="223">
        <v>42</v>
      </c>
      <c r="C79" s="224" t="s">
        <v>127</v>
      </c>
      <c r="D79" s="225" t="s">
        <v>128</v>
      </c>
      <c r="E79" s="226" t="s">
        <v>129</v>
      </c>
      <c r="F79" s="227">
        <v>4</v>
      </c>
      <c r="G79" s="227">
        <v>21.12</v>
      </c>
      <c r="H79" s="227">
        <v>21.12</v>
      </c>
      <c r="I79" s="228"/>
      <c r="J79" s="228"/>
      <c r="K79" s="227">
        <v>84.48</v>
      </c>
      <c r="L79" s="227">
        <v>84.48</v>
      </c>
      <c r="M79" s="228"/>
      <c r="N79" s="228"/>
      <c r="O79" s="228" t="s">
        <v>182</v>
      </c>
      <c r="P79" s="228" t="s">
        <v>36</v>
      </c>
    </row>
    <row r="80" spans="1:16" ht="40.799999999999997">
      <c r="A80" s="222">
        <v>43</v>
      </c>
      <c r="B80" s="223">
        <v>43</v>
      </c>
      <c r="C80" s="224" t="s">
        <v>130</v>
      </c>
      <c r="D80" s="225" t="s">
        <v>131</v>
      </c>
      <c r="E80" s="226" t="s">
        <v>132</v>
      </c>
      <c r="F80" s="227">
        <v>4</v>
      </c>
      <c r="G80" s="227">
        <v>31.68</v>
      </c>
      <c r="H80" s="227">
        <v>31.68</v>
      </c>
      <c r="I80" s="228"/>
      <c r="J80" s="228"/>
      <c r="K80" s="227">
        <v>126.72</v>
      </c>
      <c r="L80" s="227">
        <v>126.72</v>
      </c>
      <c r="M80" s="228"/>
      <c r="N80" s="228"/>
      <c r="O80" s="228" t="s">
        <v>183</v>
      </c>
      <c r="P80" s="228" t="s">
        <v>36</v>
      </c>
    </row>
    <row r="81" spans="1:16" ht="40.799999999999997">
      <c r="A81" s="222">
        <v>44</v>
      </c>
      <c r="B81" s="223">
        <v>44</v>
      </c>
      <c r="C81" s="224" t="s">
        <v>133</v>
      </c>
      <c r="D81" s="225" t="s">
        <v>134</v>
      </c>
      <c r="E81" s="226" t="s">
        <v>135</v>
      </c>
      <c r="F81" s="227">
        <v>0.04</v>
      </c>
      <c r="G81" s="227">
        <v>337.92</v>
      </c>
      <c r="H81" s="227">
        <v>337.92</v>
      </c>
      <c r="I81" s="228"/>
      <c r="J81" s="228"/>
      <c r="K81" s="227">
        <v>13.52</v>
      </c>
      <c r="L81" s="227">
        <v>13.52</v>
      </c>
      <c r="M81" s="228"/>
      <c r="N81" s="228"/>
      <c r="O81" s="228" t="s">
        <v>248</v>
      </c>
      <c r="P81" s="228" t="s">
        <v>36</v>
      </c>
    </row>
    <row r="82" spans="1:16" ht="40.799999999999997">
      <c r="A82" s="222">
        <v>45</v>
      </c>
      <c r="B82" s="223">
        <v>45</v>
      </c>
      <c r="C82" s="224" t="s">
        <v>136</v>
      </c>
      <c r="D82" s="225" t="s">
        <v>137</v>
      </c>
      <c r="E82" s="226" t="s">
        <v>138</v>
      </c>
      <c r="F82" s="227">
        <v>4</v>
      </c>
      <c r="G82" s="227">
        <v>31.68</v>
      </c>
      <c r="H82" s="227">
        <v>31.68</v>
      </c>
      <c r="I82" s="228"/>
      <c r="J82" s="228"/>
      <c r="K82" s="227">
        <v>126.72</v>
      </c>
      <c r="L82" s="227">
        <v>126.72</v>
      </c>
      <c r="M82" s="228"/>
      <c r="N82" s="228"/>
      <c r="O82" s="228" t="s">
        <v>183</v>
      </c>
      <c r="P82" s="228" t="s">
        <v>36</v>
      </c>
    </row>
    <row r="83" spans="1:16">
      <c r="A83" s="896" t="s">
        <v>273</v>
      </c>
      <c r="B83" s="895"/>
      <c r="C83" s="895"/>
      <c r="D83" s="895"/>
      <c r="E83" s="895"/>
      <c r="F83" s="895"/>
      <c r="G83" s="895"/>
      <c r="H83" s="895"/>
      <c r="I83" s="895"/>
      <c r="J83" s="895"/>
      <c r="K83" s="895"/>
      <c r="L83" s="895"/>
      <c r="M83" s="895"/>
      <c r="N83" s="895"/>
      <c r="O83" s="895"/>
      <c r="P83" s="895"/>
    </row>
    <row r="84" spans="1:16" ht="71.400000000000006">
      <c r="A84" s="222">
        <v>46</v>
      </c>
      <c r="B84" s="223">
        <v>46</v>
      </c>
      <c r="C84" s="224" t="s">
        <v>114</v>
      </c>
      <c r="D84" s="225" t="s">
        <v>115</v>
      </c>
      <c r="E84" s="226" t="s">
        <v>116</v>
      </c>
      <c r="F84" s="227">
        <v>1</v>
      </c>
      <c r="G84" s="227">
        <v>8.4499999999999993</v>
      </c>
      <c r="H84" s="227">
        <v>8.4499999999999993</v>
      </c>
      <c r="I84" s="228"/>
      <c r="J84" s="228"/>
      <c r="K84" s="227">
        <v>8.4499999999999993</v>
      </c>
      <c r="L84" s="227">
        <v>8.4499999999999993</v>
      </c>
      <c r="M84" s="228"/>
      <c r="N84" s="228"/>
      <c r="O84" s="228" t="s">
        <v>268</v>
      </c>
      <c r="P84" s="228" t="s">
        <v>36</v>
      </c>
    </row>
    <row r="85" spans="1:16" ht="40.799999999999997">
      <c r="A85" s="222">
        <v>47</v>
      </c>
      <c r="B85" s="223">
        <v>47</v>
      </c>
      <c r="C85" s="224" t="s">
        <v>117</v>
      </c>
      <c r="D85" s="225" t="s">
        <v>118</v>
      </c>
      <c r="E85" s="226" t="s">
        <v>119</v>
      </c>
      <c r="F85" s="227">
        <v>1</v>
      </c>
      <c r="G85" s="227">
        <v>40</v>
      </c>
      <c r="H85" s="227">
        <v>40</v>
      </c>
      <c r="I85" s="228"/>
      <c r="J85" s="228"/>
      <c r="K85" s="227">
        <v>40</v>
      </c>
      <c r="L85" s="227">
        <v>40</v>
      </c>
      <c r="M85" s="228"/>
      <c r="N85" s="228"/>
      <c r="O85" s="228" t="s">
        <v>235</v>
      </c>
      <c r="P85" s="228" t="s">
        <v>36</v>
      </c>
    </row>
    <row r="86" spans="1:16" ht="40.799999999999997">
      <c r="A86" s="222">
        <v>48</v>
      </c>
      <c r="B86" s="223">
        <v>48</v>
      </c>
      <c r="C86" s="224" t="s">
        <v>120</v>
      </c>
      <c r="D86" s="225" t="s">
        <v>121</v>
      </c>
      <c r="E86" s="226" t="s">
        <v>122</v>
      </c>
      <c r="F86" s="227">
        <v>2</v>
      </c>
      <c r="G86" s="227">
        <v>773.47</v>
      </c>
      <c r="H86" s="227">
        <v>773.47</v>
      </c>
      <c r="I86" s="228"/>
      <c r="J86" s="228"/>
      <c r="K86" s="227">
        <v>1546.94</v>
      </c>
      <c r="L86" s="227">
        <v>1546.94</v>
      </c>
      <c r="M86" s="228"/>
      <c r="N86" s="228"/>
      <c r="O86" s="228" t="s">
        <v>269</v>
      </c>
      <c r="P86" s="228" t="s">
        <v>36</v>
      </c>
    </row>
    <row r="87" spans="1:16" ht="40.799999999999997">
      <c r="A87" s="222">
        <v>49</v>
      </c>
      <c r="B87" s="223">
        <v>49</v>
      </c>
      <c r="C87" s="224" t="s">
        <v>123</v>
      </c>
      <c r="D87" s="225" t="s">
        <v>124</v>
      </c>
      <c r="E87" s="226" t="s">
        <v>119</v>
      </c>
      <c r="F87" s="227">
        <v>1</v>
      </c>
      <c r="G87" s="227">
        <v>39.75</v>
      </c>
      <c r="H87" s="227">
        <v>39.75</v>
      </c>
      <c r="I87" s="228"/>
      <c r="J87" s="228"/>
      <c r="K87" s="227">
        <v>39.75</v>
      </c>
      <c r="L87" s="227">
        <v>39.75</v>
      </c>
      <c r="M87" s="228"/>
      <c r="N87" s="228"/>
      <c r="O87" s="228" t="s">
        <v>235</v>
      </c>
      <c r="P87" s="228" t="s">
        <v>36</v>
      </c>
    </row>
    <row r="88" spans="1:16" ht="40.799999999999997">
      <c r="A88" s="222">
        <v>50</v>
      </c>
      <c r="B88" s="223">
        <v>50</v>
      </c>
      <c r="C88" s="224" t="s">
        <v>125</v>
      </c>
      <c r="D88" s="225" t="s">
        <v>126</v>
      </c>
      <c r="E88" s="226" t="s">
        <v>119</v>
      </c>
      <c r="F88" s="227">
        <v>1</v>
      </c>
      <c r="G88" s="227">
        <v>19.87</v>
      </c>
      <c r="H88" s="227">
        <v>19.87</v>
      </c>
      <c r="I88" s="228"/>
      <c r="J88" s="228"/>
      <c r="K88" s="227">
        <v>19.87</v>
      </c>
      <c r="L88" s="227">
        <v>19.87</v>
      </c>
      <c r="M88" s="228"/>
      <c r="N88" s="228"/>
      <c r="O88" s="228" t="s">
        <v>270</v>
      </c>
      <c r="P88" s="228" t="s">
        <v>36</v>
      </c>
    </row>
    <row r="89" spans="1:16" ht="40.799999999999997">
      <c r="A89" s="222">
        <v>51</v>
      </c>
      <c r="B89" s="223">
        <v>51</v>
      </c>
      <c r="C89" s="224" t="s">
        <v>127</v>
      </c>
      <c r="D89" s="225" t="s">
        <v>128</v>
      </c>
      <c r="E89" s="226" t="s">
        <v>129</v>
      </c>
      <c r="F89" s="227">
        <v>1</v>
      </c>
      <c r="G89" s="227">
        <v>21.12</v>
      </c>
      <c r="H89" s="227">
        <v>21.12</v>
      </c>
      <c r="I89" s="228"/>
      <c r="J89" s="228"/>
      <c r="K89" s="227">
        <v>21.12</v>
      </c>
      <c r="L89" s="227">
        <v>21.12</v>
      </c>
      <c r="M89" s="228"/>
      <c r="N89" s="228"/>
      <c r="O89" s="228" t="s">
        <v>270</v>
      </c>
      <c r="P89" s="228" t="s">
        <v>36</v>
      </c>
    </row>
    <row r="90" spans="1:16" ht="40.799999999999997">
      <c r="A90" s="222">
        <v>52</v>
      </c>
      <c r="B90" s="223">
        <v>52</v>
      </c>
      <c r="C90" s="224" t="s">
        <v>130</v>
      </c>
      <c r="D90" s="225" t="s">
        <v>131</v>
      </c>
      <c r="E90" s="226" t="s">
        <v>132</v>
      </c>
      <c r="F90" s="227">
        <v>1</v>
      </c>
      <c r="G90" s="227">
        <v>31.68</v>
      </c>
      <c r="H90" s="227">
        <v>31.68</v>
      </c>
      <c r="I90" s="228"/>
      <c r="J90" s="228"/>
      <c r="K90" s="227">
        <v>31.68</v>
      </c>
      <c r="L90" s="227">
        <v>31.68</v>
      </c>
      <c r="M90" s="228"/>
      <c r="N90" s="228"/>
      <c r="O90" s="228" t="s">
        <v>271</v>
      </c>
      <c r="P90" s="228" t="s">
        <v>36</v>
      </c>
    </row>
    <row r="91" spans="1:16" ht="40.799999999999997">
      <c r="A91" s="222">
        <v>53</v>
      </c>
      <c r="B91" s="223">
        <v>53</v>
      </c>
      <c r="C91" s="224" t="s">
        <v>133</v>
      </c>
      <c r="D91" s="225" t="s">
        <v>134</v>
      </c>
      <c r="E91" s="226" t="s">
        <v>135</v>
      </c>
      <c r="F91" s="227">
        <v>0.01</v>
      </c>
      <c r="G91" s="227">
        <v>337.92</v>
      </c>
      <c r="H91" s="227">
        <v>337.92</v>
      </c>
      <c r="I91" s="228"/>
      <c r="J91" s="228"/>
      <c r="K91" s="227">
        <v>3.38</v>
      </c>
      <c r="L91" s="227">
        <v>3.38</v>
      </c>
      <c r="M91" s="228"/>
      <c r="N91" s="228"/>
      <c r="O91" s="228" t="s">
        <v>274</v>
      </c>
      <c r="P91" s="228" t="s">
        <v>36</v>
      </c>
    </row>
    <row r="92" spans="1:16" ht="40.799999999999997">
      <c r="A92" s="222">
        <v>54</v>
      </c>
      <c r="B92" s="223">
        <v>54</v>
      </c>
      <c r="C92" s="224" t="s">
        <v>136</v>
      </c>
      <c r="D92" s="225" t="s">
        <v>137</v>
      </c>
      <c r="E92" s="226" t="s">
        <v>138</v>
      </c>
      <c r="F92" s="227">
        <v>1</v>
      </c>
      <c r="G92" s="227">
        <v>31.68</v>
      </c>
      <c r="H92" s="227">
        <v>31.68</v>
      </c>
      <c r="I92" s="228"/>
      <c r="J92" s="228"/>
      <c r="K92" s="227">
        <v>31.68</v>
      </c>
      <c r="L92" s="227">
        <v>31.68</v>
      </c>
      <c r="M92" s="228"/>
      <c r="N92" s="228"/>
      <c r="O92" s="228" t="s">
        <v>271</v>
      </c>
      <c r="P92" s="228" t="s">
        <v>36</v>
      </c>
    </row>
    <row r="93" spans="1:16">
      <c r="A93" s="894" t="s">
        <v>37</v>
      </c>
      <c r="B93" s="895"/>
      <c r="C93" s="895"/>
      <c r="D93" s="895"/>
      <c r="E93" s="895"/>
      <c r="F93" s="895"/>
      <c r="G93" s="895"/>
      <c r="H93" s="895"/>
      <c r="I93" s="895"/>
      <c r="J93" s="895"/>
      <c r="K93" s="228">
        <v>78072.320000000007</v>
      </c>
      <c r="L93" s="228">
        <v>78072.320000000007</v>
      </c>
      <c r="M93" s="228"/>
      <c r="N93" s="228"/>
      <c r="O93" s="228">
        <v>3292.74</v>
      </c>
      <c r="P93" s="228"/>
    </row>
    <row r="94" spans="1:16">
      <c r="A94" s="894" t="s">
        <v>38</v>
      </c>
      <c r="B94" s="895"/>
      <c r="C94" s="895"/>
      <c r="D94" s="895"/>
      <c r="E94" s="895"/>
      <c r="F94" s="895"/>
      <c r="G94" s="895"/>
      <c r="H94" s="895"/>
      <c r="I94" s="895"/>
      <c r="J94" s="895"/>
      <c r="K94" s="228">
        <v>50747.01</v>
      </c>
      <c r="L94" s="228"/>
      <c r="M94" s="228"/>
      <c r="N94" s="228"/>
      <c r="O94" s="228"/>
      <c r="P94" s="228"/>
    </row>
    <row r="95" spans="1:16">
      <c r="A95" s="894" t="s">
        <v>39</v>
      </c>
      <c r="B95" s="895"/>
      <c r="C95" s="895"/>
      <c r="D95" s="895"/>
      <c r="E95" s="895"/>
      <c r="F95" s="895"/>
      <c r="G95" s="895"/>
      <c r="H95" s="895"/>
      <c r="I95" s="895"/>
      <c r="J95" s="895"/>
      <c r="K95" s="228">
        <v>31228.93</v>
      </c>
      <c r="L95" s="228"/>
      <c r="M95" s="228"/>
      <c r="N95" s="228"/>
      <c r="O95" s="228"/>
      <c r="P95" s="228"/>
    </row>
    <row r="96" spans="1:16">
      <c r="A96" s="897" t="s">
        <v>40</v>
      </c>
      <c r="B96" s="895"/>
      <c r="C96" s="895"/>
      <c r="D96" s="895"/>
      <c r="E96" s="895"/>
      <c r="F96" s="895"/>
      <c r="G96" s="895"/>
      <c r="H96" s="895"/>
      <c r="I96" s="895"/>
      <c r="J96" s="895"/>
      <c r="K96" s="229">
        <v>160048.26</v>
      </c>
      <c r="L96" s="228"/>
      <c r="M96" s="228"/>
      <c r="N96" s="228"/>
      <c r="O96" s="229">
        <v>3292.74</v>
      </c>
      <c r="P96" s="228"/>
    </row>
    <row r="97" spans="1:16">
      <c r="A97" s="894" t="s">
        <v>159</v>
      </c>
      <c r="B97" s="895"/>
      <c r="C97" s="895"/>
      <c r="D97" s="895"/>
      <c r="E97" s="895"/>
      <c r="F97" s="895"/>
      <c r="G97" s="895"/>
      <c r="H97" s="895"/>
      <c r="I97" s="895"/>
      <c r="J97" s="895"/>
      <c r="K97" s="228">
        <v>160048.26</v>
      </c>
      <c r="L97" s="228"/>
      <c r="M97" s="228"/>
      <c r="N97" s="228"/>
      <c r="O97" s="228">
        <v>3292.74</v>
      </c>
      <c r="P97" s="228"/>
    </row>
    <row r="98" spans="1:16">
      <c r="A98" s="894" t="s">
        <v>41</v>
      </c>
      <c r="B98" s="895"/>
      <c r="C98" s="895"/>
      <c r="D98" s="895"/>
      <c r="E98" s="895"/>
      <c r="F98" s="895"/>
      <c r="G98" s="895"/>
      <c r="H98" s="895"/>
      <c r="I98" s="895"/>
      <c r="J98" s="895"/>
      <c r="K98" s="228">
        <v>160048.26</v>
      </c>
      <c r="L98" s="228"/>
      <c r="M98" s="228"/>
      <c r="N98" s="228"/>
      <c r="O98" s="228">
        <v>3292.74</v>
      </c>
      <c r="P98" s="228"/>
    </row>
    <row r="99" spans="1:16">
      <c r="A99" s="894" t="s">
        <v>42</v>
      </c>
      <c r="B99" s="895"/>
      <c r="C99" s="895"/>
      <c r="D99" s="895"/>
      <c r="E99" s="895"/>
      <c r="F99" s="895"/>
      <c r="G99" s="895"/>
      <c r="H99" s="895"/>
      <c r="I99" s="895"/>
      <c r="J99" s="895"/>
      <c r="K99" s="228"/>
      <c r="L99" s="228"/>
      <c r="M99" s="228"/>
      <c r="N99" s="228"/>
      <c r="O99" s="228"/>
      <c r="P99" s="228"/>
    </row>
    <row r="100" spans="1:16">
      <c r="A100" s="894" t="s">
        <v>112</v>
      </c>
      <c r="B100" s="895"/>
      <c r="C100" s="895"/>
      <c r="D100" s="895"/>
      <c r="E100" s="895"/>
      <c r="F100" s="895"/>
      <c r="G100" s="895"/>
      <c r="H100" s="895"/>
      <c r="I100" s="895"/>
      <c r="J100" s="895"/>
      <c r="K100" s="228">
        <v>78072.320000000007</v>
      </c>
      <c r="L100" s="228"/>
      <c r="M100" s="228"/>
      <c r="N100" s="228"/>
      <c r="O100" s="228"/>
      <c r="P100" s="228"/>
    </row>
    <row r="101" spans="1:16">
      <c r="A101" s="894" t="s">
        <v>45</v>
      </c>
      <c r="B101" s="895"/>
      <c r="C101" s="895"/>
      <c r="D101" s="895"/>
      <c r="E101" s="895"/>
      <c r="F101" s="895"/>
      <c r="G101" s="895"/>
      <c r="H101" s="895"/>
      <c r="I101" s="895"/>
      <c r="J101" s="895"/>
      <c r="K101" s="228">
        <v>50747.01</v>
      </c>
      <c r="L101" s="228"/>
      <c r="M101" s="228"/>
      <c r="N101" s="228"/>
      <c r="O101" s="228"/>
      <c r="P101" s="228"/>
    </row>
    <row r="102" spans="1:16">
      <c r="A102" s="894" t="s">
        <v>46</v>
      </c>
      <c r="B102" s="895"/>
      <c r="C102" s="895"/>
      <c r="D102" s="895"/>
      <c r="E102" s="895"/>
      <c r="F102" s="895"/>
      <c r="G102" s="895"/>
      <c r="H102" s="895"/>
      <c r="I102" s="895"/>
      <c r="J102" s="895"/>
      <c r="K102" s="228">
        <v>31228.93</v>
      </c>
      <c r="L102" s="228"/>
      <c r="M102" s="228"/>
      <c r="N102" s="228"/>
      <c r="O102" s="228"/>
      <c r="P102" s="228"/>
    </row>
    <row r="103" spans="1:16">
      <c r="A103" s="897" t="s">
        <v>47</v>
      </c>
      <c r="B103" s="895"/>
      <c r="C103" s="895"/>
      <c r="D103" s="895"/>
      <c r="E103" s="895"/>
      <c r="F103" s="895"/>
      <c r="G103" s="895"/>
      <c r="H103" s="895"/>
      <c r="I103" s="895"/>
      <c r="J103" s="895"/>
      <c r="K103" s="229">
        <v>160048.26</v>
      </c>
      <c r="L103" s="228"/>
      <c r="M103" s="228"/>
      <c r="N103" s="228"/>
      <c r="O103" s="229">
        <v>3292.74</v>
      </c>
      <c r="P103" s="228"/>
    </row>
    <row r="104" spans="1:16">
      <c r="A104" s="853" t="s">
        <v>54</v>
      </c>
      <c r="B104" s="854"/>
      <c r="C104" s="854"/>
      <c r="D104" s="854"/>
      <c r="E104" s="854"/>
      <c r="F104" s="854"/>
      <c r="G104" s="854"/>
      <c r="H104" s="854"/>
      <c r="I104" s="854"/>
      <c r="J104" s="854"/>
      <c r="K104" s="854"/>
      <c r="L104" s="854"/>
      <c r="M104" s="854"/>
      <c r="N104" s="854"/>
      <c r="O104" s="854"/>
      <c r="P104" s="855"/>
    </row>
    <row r="105" spans="1:16">
      <c r="A105" s="849" t="s">
        <v>139</v>
      </c>
      <c r="B105" s="850"/>
      <c r="C105" s="850"/>
      <c r="D105" s="850"/>
      <c r="E105" s="850"/>
      <c r="F105" s="850"/>
      <c r="G105" s="850"/>
      <c r="H105" s="850"/>
      <c r="I105" s="850"/>
      <c r="J105" s="851"/>
      <c r="K105" s="88">
        <f>L93*10.99</f>
        <v>858014.8</v>
      </c>
      <c r="L105" s="89"/>
      <c r="M105" s="89"/>
      <c r="N105" s="89"/>
      <c r="O105" s="90"/>
      <c r="P105" s="90"/>
    </row>
    <row r="106" spans="1:16">
      <c r="A106" s="849" t="s">
        <v>140</v>
      </c>
      <c r="B106" s="850"/>
      <c r="C106" s="850"/>
      <c r="D106" s="850"/>
      <c r="E106" s="850"/>
      <c r="F106" s="850"/>
      <c r="G106" s="850"/>
      <c r="H106" s="850"/>
      <c r="I106" s="850"/>
      <c r="J106" s="851"/>
      <c r="K106" s="88">
        <f>K101*10.99*0.85</f>
        <v>474053.19</v>
      </c>
      <c r="L106" s="89"/>
      <c r="M106" s="89"/>
      <c r="N106" s="89"/>
      <c r="O106" s="90"/>
      <c r="P106" s="90"/>
    </row>
    <row r="107" spans="1:16">
      <c r="A107" s="849" t="s">
        <v>143</v>
      </c>
      <c r="B107" s="850"/>
      <c r="C107" s="850"/>
      <c r="D107" s="850"/>
      <c r="E107" s="850"/>
      <c r="F107" s="850"/>
      <c r="G107" s="850"/>
      <c r="H107" s="850"/>
      <c r="I107" s="850"/>
      <c r="J107" s="851"/>
      <c r="K107" s="88">
        <f>K102*10.99*0.8</f>
        <v>274564.75</v>
      </c>
      <c r="L107" s="89"/>
      <c r="M107" s="89"/>
      <c r="N107" s="89"/>
      <c r="O107" s="90"/>
      <c r="P107" s="90"/>
    </row>
    <row r="108" spans="1:16">
      <c r="A108" s="856" t="s">
        <v>55</v>
      </c>
      <c r="B108" s="857"/>
      <c r="C108" s="857"/>
      <c r="D108" s="857"/>
      <c r="E108" s="857"/>
      <c r="F108" s="857"/>
      <c r="G108" s="857"/>
      <c r="H108" s="857"/>
      <c r="I108" s="857"/>
      <c r="J108" s="858"/>
      <c r="K108" s="91">
        <f>SUM(K105:K107)</f>
        <v>1606632.74</v>
      </c>
      <c r="L108" s="89"/>
      <c r="M108" s="89"/>
      <c r="N108" s="89"/>
      <c r="O108" s="92"/>
      <c r="P108" s="90"/>
    </row>
    <row r="109" spans="1:16">
      <c r="A109" s="130" t="s">
        <v>90</v>
      </c>
      <c r="B109" s="131"/>
      <c r="C109" s="131"/>
      <c r="D109" s="131"/>
      <c r="E109" s="131"/>
      <c r="F109" s="131"/>
      <c r="G109" s="131"/>
      <c r="H109" s="131"/>
      <c r="I109" s="131"/>
      <c r="J109" s="132"/>
      <c r="K109" s="133">
        <f>K108</f>
        <v>1606632.74</v>
      </c>
      <c r="L109" s="90"/>
      <c r="M109" s="90"/>
      <c r="N109" s="90"/>
      <c r="O109" s="90"/>
      <c r="P109" s="90"/>
    </row>
    <row r="110" spans="1:16">
      <c r="A110" s="93"/>
      <c r="B110" s="93"/>
      <c r="C110" s="93"/>
      <c r="D110" s="93"/>
      <c r="E110" s="93"/>
      <c r="F110" s="93"/>
      <c r="G110" s="93"/>
      <c r="H110" s="93"/>
      <c r="I110" s="93"/>
      <c r="J110" s="93"/>
      <c r="K110" s="71"/>
      <c r="L110" s="72"/>
      <c r="M110" s="72"/>
      <c r="N110" s="72"/>
      <c r="O110" s="72"/>
      <c r="P110" s="72"/>
    </row>
    <row r="111" spans="1:16">
      <c r="A111" s="217"/>
      <c r="B111" s="217"/>
      <c r="C111" s="218"/>
      <c r="D111" s="216"/>
      <c r="E111" s="219"/>
      <c r="F111" s="215"/>
      <c r="G111" s="215"/>
      <c r="H111" s="215"/>
      <c r="I111" s="215"/>
      <c r="J111" s="215"/>
      <c r="K111" s="155"/>
      <c r="L111" s="215"/>
      <c r="M111" s="215"/>
      <c r="N111" s="215"/>
      <c r="O111" s="215"/>
      <c r="P111" s="215"/>
    </row>
    <row r="112" spans="1:16" ht="13.8">
      <c r="A112" s="94" t="s">
        <v>111</v>
      </c>
      <c r="B112" s="95"/>
      <c r="C112" s="156"/>
      <c r="D112" s="97"/>
      <c r="E112" s="97"/>
      <c r="F112" s="96"/>
      <c r="G112" s="96"/>
      <c r="H112" s="885"/>
      <c r="I112" s="885"/>
      <c r="J112" s="94"/>
      <c r="K112" s="98"/>
      <c r="L112" s="96" t="s">
        <v>56</v>
      </c>
      <c r="M112" s="96"/>
      <c r="N112" s="99"/>
      <c r="O112" s="99"/>
      <c r="P112" s="100"/>
    </row>
    <row r="113" spans="1:16" ht="13.8">
      <c r="A113" s="94"/>
      <c r="B113" s="95" t="s">
        <v>57</v>
      </c>
      <c r="C113" s="94"/>
      <c r="D113" s="101"/>
      <c r="E113" s="102"/>
      <c r="F113" s="96"/>
      <c r="G113" s="102"/>
      <c r="H113" s="843" t="s">
        <v>58</v>
      </c>
      <c r="I113" s="843"/>
      <c r="J113" s="94"/>
      <c r="K113" s="98"/>
      <c r="L113" s="96" t="s">
        <v>59</v>
      </c>
      <c r="M113" s="102"/>
      <c r="N113" s="99"/>
      <c r="O113" s="99"/>
      <c r="P113" s="100"/>
    </row>
    <row r="114" spans="1:16" ht="13.8">
      <c r="A114" s="94"/>
      <c r="B114" s="95"/>
      <c r="C114" s="94"/>
      <c r="D114" s="94"/>
      <c r="E114" s="189"/>
      <c r="F114" s="97"/>
      <c r="G114" s="103"/>
      <c r="H114" s="104"/>
      <c r="I114" s="104"/>
      <c r="J114" s="94"/>
      <c r="K114" s="98"/>
      <c r="L114" s="99"/>
      <c r="M114" s="99"/>
      <c r="N114" s="99"/>
      <c r="O114" s="99"/>
      <c r="P114" s="100"/>
    </row>
    <row r="115" spans="1:16" ht="13.8">
      <c r="A115" s="77"/>
      <c r="B115" s="78"/>
      <c r="C115" s="79"/>
      <c r="D115" s="80"/>
      <c r="E115" s="80"/>
      <c r="F115" s="81"/>
      <c r="G115" s="81"/>
      <c r="H115" s="86"/>
      <c r="I115" s="86"/>
      <c r="J115" s="81"/>
      <c r="K115" s="81"/>
      <c r="L115" s="81"/>
      <c r="M115" s="81"/>
      <c r="N115" s="81"/>
      <c r="O115" s="81"/>
      <c r="P115" s="100"/>
    </row>
    <row r="116" spans="1:16" ht="13.8">
      <c r="A116" s="77"/>
      <c r="B116" s="78"/>
      <c r="C116" s="79"/>
      <c r="D116" s="80"/>
      <c r="E116" s="80"/>
      <c r="F116" s="81"/>
      <c r="G116" s="81"/>
      <c r="H116" s="86"/>
      <c r="I116" s="86"/>
      <c r="J116" s="81"/>
      <c r="K116" s="81"/>
      <c r="L116" s="81"/>
      <c r="M116" s="81"/>
      <c r="N116" s="81"/>
      <c r="O116" s="81"/>
      <c r="P116" s="100"/>
    </row>
    <row r="117" spans="1:16" ht="13.8">
      <c r="A117" s="94" t="s">
        <v>60</v>
      </c>
      <c r="B117" s="95"/>
      <c r="C117" s="96"/>
      <c r="D117" s="97"/>
      <c r="E117" s="97"/>
      <c r="F117" s="96"/>
      <c r="G117" s="96"/>
      <c r="H117" s="844"/>
      <c r="I117" s="844"/>
      <c r="J117" s="94"/>
      <c r="K117" s="98"/>
      <c r="L117" s="96" t="s">
        <v>61</v>
      </c>
      <c r="M117" s="96"/>
      <c r="N117" s="99"/>
      <c r="O117" s="99"/>
      <c r="P117" s="100"/>
    </row>
    <row r="118" spans="1:16" ht="13.8">
      <c r="A118" s="94"/>
      <c r="B118" s="95" t="s">
        <v>57</v>
      </c>
      <c r="C118" s="94"/>
      <c r="D118" s="101"/>
      <c r="E118" s="102"/>
      <c r="F118" s="96"/>
      <c r="G118" s="102"/>
      <c r="H118" s="843" t="s">
        <v>58</v>
      </c>
      <c r="I118" s="843"/>
      <c r="J118" s="94"/>
      <c r="K118" s="98"/>
      <c r="L118" s="96" t="s">
        <v>59</v>
      </c>
      <c r="M118" s="102"/>
      <c r="N118" s="99"/>
      <c r="O118" s="99"/>
      <c r="P118" s="100"/>
    </row>
    <row r="119" spans="1:16" ht="13.8">
      <c r="A119" s="94"/>
      <c r="B119" s="95"/>
      <c r="C119" s="94"/>
      <c r="D119" s="94"/>
      <c r="E119" s="189"/>
      <c r="F119" s="97"/>
      <c r="G119" s="103"/>
      <c r="H119" s="104"/>
      <c r="I119" s="104"/>
      <c r="J119" s="94"/>
      <c r="K119" s="98"/>
      <c r="L119" s="99"/>
      <c r="M119" s="99"/>
      <c r="N119" s="99"/>
      <c r="O119" s="99"/>
      <c r="P119" s="100"/>
    </row>
    <row r="120" spans="1:16" ht="13.8">
      <c r="A120" s="94" t="s">
        <v>62</v>
      </c>
      <c r="B120" s="105"/>
      <c r="C120" s="106"/>
      <c r="D120" s="107"/>
      <c r="E120" s="107"/>
      <c r="F120" s="102"/>
      <c r="G120" s="107"/>
      <c r="H120" s="104"/>
      <c r="I120" s="108"/>
      <c r="J120" s="109"/>
      <c r="K120" s="109"/>
      <c r="L120" s="96" t="s">
        <v>144</v>
      </c>
      <c r="M120" s="96"/>
      <c r="N120" s="99"/>
      <c r="O120" s="110"/>
      <c r="P120" s="100"/>
    </row>
    <row r="121" spans="1:16" ht="13.8">
      <c r="A121" s="111" t="s">
        <v>145</v>
      </c>
      <c r="B121" s="112"/>
      <c r="C121" s="113"/>
      <c r="D121" s="107"/>
      <c r="E121" s="107"/>
      <c r="F121" s="111"/>
      <c r="G121" s="105"/>
      <c r="H121" s="843" t="s">
        <v>58</v>
      </c>
      <c r="I121" s="843"/>
      <c r="J121" s="107"/>
      <c r="K121" s="109"/>
      <c r="L121" s="96" t="s">
        <v>59</v>
      </c>
      <c r="M121" s="102"/>
      <c r="N121" s="99"/>
      <c r="O121" s="110"/>
      <c r="P121" s="82"/>
    </row>
    <row r="122" spans="1:16" ht="13.8">
      <c r="A122" s="97"/>
      <c r="B122" s="114"/>
      <c r="C122" s="94"/>
      <c r="D122" s="97"/>
      <c r="E122" s="114"/>
      <c r="F122" s="94"/>
      <c r="G122" s="101"/>
      <c r="H122" s="115"/>
      <c r="I122" s="187"/>
      <c r="J122" s="107"/>
      <c r="K122" s="109"/>
      <c r="L122" s="96"/>
      <c r="M122" s="107"/>
      <c r="N122" s="109"/>
      <c r="O122" s="110"/>
      <c r="P122" s="82"/>
    </row>
    <row r="123" spans="1:16" ht="13.8">
      <c r="A123" s="97"/>
      <c r="B123" s="114"/>
      <c r="C123" s="94"/>
      <c r="D123" s="105"/>
      <c r="E123" s="106"/>
      <c r="F123" s="107"/>
      <c r="G123" s="116"/>
      <c r="H123" s="108"/>
      <c r="I123" s="108"/>
      <c r="J123" s="109"/>
      <c r="K123" s="109"/>
      <c r="L123" s="94"/>
      <c r="M123" s="117"/>
      <c r="N123" s="117"/>
      <c r="O123" s="118"/>
      <c r="P123" s="82"/>
    </row>
    <row r="124" spans="1:16" ht="13.8">
      <c r="A124" s="94" t="s">
        <v>103</v>
      </c>
      <c r="B124" s="102"/>
      <c r="C124" s="102"/>
      <c r="D124" s="102"/>
      <c r="E124" s="102"/>
      <c r="F124" s="102"/>
      <c r="G124" s="111"/>
      <c r="H124" s="104"/>
      <c r="I124" s="108"/>
      <c r="J124" s="109"/>
      <c r="K124" s="109"/>
      <c r="L124" s="94"/>
      <c r="M124" s="117"/>
      <c r="N124" s="117"/>
      <c r="O124" s="118"/>
      <c r="P124" s="82"/>
    </row>
    <row r="125" spans="1:16" ht="13.8">
      <c r="A125" s="119" t="s">
        <v>63</v>
      </c>
      <c r="B125" s="114"/>
      <c r="C125" s="120"/>
      <c r="D125" s="97"/>
      <c r="E125" s="121"/>
      <c r="F125" s="122"/>
      <c r="G125" s="111"/>
      <c r="H125" s="104"/>
      <c r="I125" s="108"/>
      <c r="J125" s="109"/>
      <c r="K125" s="109"/>
      <c r="L125" s="123"/>
      <c r="M125" s="111"/>
      <c r="N125" s="117"/>
      <c r="O125" s="118"/>
      <c r="P125" s="82"/>
    </row>
    <row r="126" spans="1:16" ht="13.8">
      <c r="A126" s="119" t="s">
        <v>64</v>
      </c>
      <c r="B126" s="114"/>
      <c r="C126" s="124"/>
      <c r="D126" s="121"/>
      <c r="E126" s="121"/>
      <c r="F126" s="96"/>
      <c r="G126" s="111"/>
      <c r="H126" s="104"/>
      <c r="I126" s="108"/>
      <c r="J126" s="109"/>
      <c r="K126" s="109"/>
      <c r="L126" s="123" t="s">
        <v>96</v>
      </c>
      <c r="M126" s="111"/>
      <c r="N126" s="117"/>
      <c r="O126" s="118"/>
      <c r="P126" s="82"/>
    </row>
    <row r="127" spans="1:16" ht="13.8">
      <c r="A127" s="119"/>
      <c r="B127" s="114"/>
      <c r="C127" s="124"/>
      <c r="D127" s="94"/>
      <c r="E127" s="94"/>
      <c r="F127" s="101"/>
      <c r="G127" s="107"/>
      <c r="H127" s="188" t="s">
        <v>58</v>
      </c>
      <c r="I127" s="188"/>
      <c r="J127" s="109"/>
      <c r="K127" s="109"/>
      <c r="L127" s="96" t="s">
        <v>59</v>
      </c>
      <c r="M127" s="111"/>
      <c r="N127" s="117"/>
      <c r="O127" s="118"/>
      <c r="P127" s="82"/>
    </row>
    <row r="128" spans="1:16" ht="13.8" hidden="1">
      <c r="A128" s="119"/>
      <c r="B128" s="114"/>
      <c r="C128" s="124"/>
      <c r="D128" s="94"/>
      <c r="E128" s="94"/>
      <c r="F128" s="101"/>
      <c r="G128" s="107"/>
      <c r="H128" s="187"/>
      <c r="I128" s="187"/>
      <c r="J128" s="109"/>
      <c r="K128" s="109"/>
      <c r="L128" s="96"/>
      <c r="M128" s="111"/>
      <c r="N128" s="117"/>
      <c r="O128" s="118"/>
      <c r="P128" s="82"/>
    </row>
    <row r="129" spans="1:16" hidden="1">
      <c r="A129" s="138" t="s">
        <v>108</v>
      </c>
      <c r="B129" s="139"/>
      <c r="C129" s="144"/>
      <c r="D129" s="141"/>
      <c r="E129" s="141"/>
      <c r="F129" s="140"/>
      <c r="G129" s="142"/>
      <c r="H129" s="145"/>
      <c r="I129" s="146"/>
      <c r="J129" s="147"/>
      <c r="K129" s="147"/>
      <c r="L129" s="148" t="s">
        <v>109</v>
      </c>
      <c r="M129" s="149"/>
      <c r="N129" s="150"/>
      <c r="O129" s="151"/>
      <c r="P129" s="151"/>
    </row>
    <row r="130" spans="1:16" hidden="1">
      <c r="A130" s="141"/>
      <c r="B130" s="152"/>
      <c r="C130" s="140"/>
      <c r="D130" s="141"/>
      <c r="E130" s="141"/>
      <c r="F130" s="141"/>
      <c r="G130" s="153"/>
      <c r="H130" s="154" t="s">
        <v>58</v>
      </c>
      <c r="I130" s="154"/>
      <c r="J130" s="147"/>
      <c r="K130" s="147"/>
      <c r="L130" s="153" t="s">
        <v>59</v>
      </c>
      <c r="M130" s="149"/>
      <c r="N130" s="150"/>
      <c r="O130" s="143"/>
      <c r="P130" s="143"/>
    </row>
    <row r="131" spans="1:16" ht="13.8" hidden="1">
      <c r="A131" s="214"/>
      <c r="B131" s="214"/>
      <c r="C131" s="83"/>
      <c r="D131" s="84"/>
      <c r="E131" s="85"/>
      <c r="F131" s="82"/>
      <c r="G131" s="82"/>
      <c r="H131" s="87"/>
      <c r="I131" s="87"/>
      <c r="J131" s="82"/>
      <c r="K131" s="82"/>
      <c r="L131" s="82"/>
      <c r="M131" s="82"/>
      <c r="N131" s="82"/>
      <c r="O131" s="82"/>
      <c r="P131" s="82"/>
    </row>
    <row r="132" spans="1:16" ht="13.8" hidden="1">
      <c r="A132" s="105" t="s">
        <v>97</v>
      </c>
      <c r="B132" s="125"/>
      <c r="C132" s="127"/>
      <c r="D132" s="97"/>
      <c r="E132" s="97"/>
      <c r="F132" s="121"/>
      <c r="G132" s="126"/>
      <c r="H132" s="104"/>
      <c r="I132" s="108"/>
      <c r="J132" s="109"/>
      <c r="K132" s="109"/>
      <c r="L132" s="123" t="s">
        <v>98</v>
      </c>
      <c r="M132" s="111"/>
      <c r="N132" s="117"/>
      <c r="O132" s="82"/>
      <c r="P132" s="82"/>
    </row>
    <row r="133" spans="1:16" ht="13.8" hidden="1">
      <c r="A133" s="97"/>
      <c r="B133" s="128"/>
      <c r="C133" s="121"/>
      <c r="D133" s="97"/>
      <c r="E133" s="97"/>
      <c r="F133" s="97"/>
      <c r="G133" s="96"/>
      <c r="H133" s="188" t="s">
        <v>58</v>
      </c>
      <c r="I133" s="188"/>
      <c r="J133" s="109"/>
      <c r="K133" s="109"/>
      <c r="L133" s="96" t="s">
        <v>59</v>
      </c>
      <c r="M133" s="111"/>
      <c r="N133" s="117"/>
      <c r="O133" s="82"/>
      <c r="P133" s="82"/>
    </row>
    <row r="134" spans="1:16" hidden="1"/>
  </sheetData>
  <mergeCells count="78">
    <mergeCell ref="A53:P53"/>
    <mergeCell ref="A43:P43"/>
    <mergeCell ref="A28:B28"/>
    <mergeCell ref="C28:C31"/>
    <mergeCell ref="D28:D31"/>
    <mergeCell ref="E28:E31"/>
    <mergeCell ref="F28:F31"/>
    <mergeCell ref="G28:J28"/>
    <mergeCell ref="I30:I31"/>
    <mergeCell ref="J30:J31"/>
    <mergeCell ref="A29:A31"/>
    <mergeCell ref="B29:B31"/>
    <mergeCell ref="G29:G31"/>
    <mergeCell ref="H29:J29"/>
    <mergeCell ref="K29:K31"/>
    <mergeCell ref="L29:N29"/>
    <mergeCell ref="N8:Q8"/>
    <mergeCell ref="C9:L9"/>
    <mergeCell ref="N9:Q9"/>
    <mergeCell ref="C10:L10"/>
    <mergeCell ref="N10:Q10"/>
    <mergeCell ref="C8:K8"/>
    <mergeCell ref="N4:Q4"/>
    <mergeCell ref="N5:Q5"/>
    <mergeCell ref="C6:L6"/>
    <mergeCell ref="N6:Q6"/>
    <mergeCell ref="C7:L7"/>
    <mergeCell ref="N7:Q7"/>
    <mergeCell ref="N11:Q11"/>
    <mergeCell ref="C12:L12"/>
    <mergeCell ref="N12:Q12"/>
    <mergeCell ref="N13:Q13"/>
    <mergeCell ref="N14:Q14"/>
    <mergeCell ref="C11:L11"/>
    <mergeCell ref="N15:Q15"/>
    <mergeCell ref="N16:Q16"/>
    <mergeCell ref="J18:K19"/>
    <mergeCell ref="L18:M19"/>
    <mergeCell ref="N18:Q18"/>
    <mergeCell ref="N19:O19"/>
    <mergeCell ref="P19:Q19"/>
    <mergeCell ref="A102:J102"/>
    <mergeCell ref="A73:P73"/>
    <mergeCell ref="A83:P83"/>
    <mergeCell ref="J20:K20"/>
    <mergeCell ref="L20:M20"/>
    <mergeCell ref="N20:O20"/>
    <mergeCell ref="P20:Q20"/>
    <mergeCell ref="H26:I26"/>
    <mergeCell ref="A63:P63"/>
    <mergeCell ref="L30:L31"/>
    <mergeCell ref="M30:M31"/>
    <mergeCell ref="N30:N31"/>
    <mergeCell ref="K28:N28"/>
    <mergeCell ref="O28:O31"/>
    <mergeCell ref="P28:P31"/>
    <mergeCell ref="H30:H31"/>
    <mergeCell ref="A97:J97"/>
    <mergeCell ref="A98:J98"/>
    <mergeCell ref="A99:J99"/>
    <mergeCell ref="A100:J100"/>
    <mergeCell ref="A101:J101"/>
    <mergeCell ref="A33:P33"/>
    <mergeCell ref="H113:I113"/>
    <mergeCell ref="H117:I117"/>
    <mergeCell ref="H118:I118"/>
    <mergeCell ref="H121:I121"/>
    <mergeCell ref="A105:J105"/>
    <mergeCell ref="A106:J106"/>
    <mergeCell ref="A107:J107"/>
    <mergeCell ref="A108:J108"/>
    <mergeCell ref="H112:I112"/>
    <mergeCell ref="A104:P104"/>
    <mergeCell ref="A103:J103"/>
    <mergeCell ref="A93:J93"/>
    <mergeCell ref="A94:J94"/>
    <mergeCell ref="A95:J95"/>
    <mergeCell ref="A96:J96"/>
  </mergeCells>
  <pageMargins left="0" right="0" top="0" bottom="0" header="0.31496062992125984" footer="0.31496062992125984"/>
  <pageSetup paperSize="9" scale="8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158"/>
  <sheetViews>
    <sheetView topLeftCell="A13" workbookViewId="0">
      <selection activeCell="D14" sqref="D14"/>
    </sheetView>
  </sheetViews>
  <sheetFormatPr defaultColWidth="9.109375" defaultRowHeight="13.2"/>
  <cols>
    <col min="1" max="1" width="4.33203125" style="233" customWidth="1"/>
    <col min="2" max="2" width="5.5546875" style="233" customWidth="1"/>
    <col min="3" max="3" width="13.5546875" style="234" customWidth="1"/>
    <col min="4" max="4" width="32.44140625" style="232" customWidth="1"/>
    <col min="5" max="5" width="10.88671875" style="235" customWidth="1"/>
    <col min="6" max="6" width="18.44140625" style="230" customWidth="1"/>
    <col min="7" max="8" width="7.6640625" style="230" customWidth="1"/>
    <col min="9" max="9" width="8.44140625" style="230" customWidth="1"/>
    <col min="10" max="10" width="7.6640625" style="230" customWidth="1"/>
    <col min="11" max="11" width="11.44140625" style="230" customWidth="1"/>
    <col min="12" max="12" width="7.6640625" style="230" customWidth="1"/>
    <col min="13" max="13" width="8.5546875" style="230" customWidth="1"/>
    <col min="14" max="14" width="7.6640625" style="230" customWidth="1"/>
    <col min="15" max="15" width="8.33203125" style="230" customWidth="1"/>
    <col min="16" max="16" width="7.6640625" style="230" customWidth="1"/>
    <col min="17" max="24" width="9.109375" style="134"/>
    <col min="25" max="16384" width="9.109375" style="231"/>
  </cols>
  <sheetData>
    <row r="1" spans="1:17" s="134" customFormat="1">
      <c r="A1" s="157"/>
      <c r="B1" s="157"/>
      <c r="C1" s="157"/>
      <c r="D1" s="158"/>
      <c r="E1" s="159"/>
      <c r="F1" s="159"/>
      <c r="G1" s="159"/>
      <c r="H1" s="159"/>
      <c r="I1" s="159"/>
      <c r="J1" s="159"/>
      <c r="K1" s="159"/>
      <c r="L1" s="134" t="s">
        <v>9</v>
      </c>
      <c r="M1" s="160"/>
      <c r="N1" s="160"/>
      <c r="O1" s="159"/>
      <c r="P1" s="159"/>
      <c r="Q1" s="159"/>
    </row>
    <row r="2" spans="1:17" s="134" customFormat="1">
      <c r="A2" s="157"/>
      <c r="B2" s="157"/>
      <c r="C2" s="157"/>
      <c r="D2" s="158"/>
      <c r="E2" s="159"/>
      <c r="F2" s="159"/>
      <c r="G2" s="159"/>
      <c r="H2" s="161"/>
      <c r="I2" s="160"/>
      <c r="J2" s="159"/>
      <c r="K2" s="159"/>
      <c r="L2" s="134" t="s">
        <v>10</v>
      </c>
      <c r="M2" s="160"/>
      <c r="N2" s="160"/>
      <c r="O2" s="159"/>
      <c r="P2" s="159"/>
      <c r="Q2" s="159"/>
    </row>
    <row r="3" spans="1:17" s="134" customFormat="1">
      <c r="A3" s="157"/>
      <c r="B3" s="157"/>
      <c r="C3" s="157"/>
      <c r="D3" s="158"/>
      <c r="E3" s="159"/>
      <c r="F3" s="159"/>
      <c r="G3" s="159"/>
      <c r="H3" s="159"/>
      <c r="I3" s="159"/>
      <c r="J3" s="159"/>
      <c r="K3" s="159"/>
      <c r="L3" s="134" t="s">
        <v>11</v>
      </c>
      <c r="M3" s="160"/>
      <c r="N3" s="160"/>
      <c r="O3" s="159"/>
      <c r="P3" s="159"/>
      <c r="Q3" s="159"/>
    </row>
    <row r="4" spans="1:17" s="164" customFormat="1">
      <c r="A4" s="157"/>
      <c r="B4" s="157"/>
      <c r="C4" s="162"/>
      <c r="D4" s="163"/>
      <c r="F4" s="165"/>
      <c r="G4" s="166"/>
      <c r="H4" s="166"/>
      <c r="I4" s="166"/>
      <c r="J4" s="166"/>
      <c r="K4" s="159"/>
      <c r="L4" s="159"/>
      <c r="M4" s="166"/>
      <c r="N4" s="869" t="s">
        <v>12</v>
      </c>
      <c r="O4" s="870"/>
      <c r="P4" s="870"/>
      <c r="Q4" s="871"/>
    </row>
    <row r="5" spans="1:17" s="164" customFormat="1">
      <c r="A5" s="157"/>
      <c r="B5" s="157"/>
      <c r="C5" s="162"/>
      <c r="D5" s="163"/>
      <c r="F5" s="165"/>
      <c r="G5" s="166"/>
      <c r="H5" s="166"/>
      <c r="I5" s="166"/>
      <c r="J5" s="160"/>
      <c r="K5" s="166"/>
      <c r="L5" s="166"/>
      <c r="M5" s="167" t="s">
        <v>13</v>
      </c>
      <c r="N5" s="869" t="s">
        <v>32</v>
      </c>
      <c r="O5" s="870"/>
      <c r="P5" s="870"/>
      <c r="Q5" s="871"/>
    </row>
    <row r="6" spans="1:17" s="164" customFormat="1">
      <c r="A6" s="157"/>
      <c r="B6" s="157"/>
      <c r="C6" s="874" t="s">
        <v>0</v>
      </c>
      <c r="D6" s="874"/>
      <c r="E6" s="874"/>
      <c r="F6" s="874"/>
      <c r="G6" s="874"/>
      <c r="H6" s="874"/>
      <c r="I6" s="874"/>
      <c r="J6" s="874"/>
      <c r="K6" s="874"/>
      <c r="L6" s="874"/>
      <c r="M6" s="167" t="s">
        <v>14</v>
      </c>
      <c r="N6" s="875" t="s">
        <v>48</v>
      </c>
      <c r="O6" s="875"/>
      <c r="P6" s="875"/>
      <c r="Q6" s="875"/>
    </row>
    <row r="7" spans="1:17" s="164" customFormat="1">
      <c r="A7" s="157"/>
      <c r="B7" s="157"/>
      <c r="C7" s="873" t="s">
        <v>99</v>
      </c>
      <c r="D7" s="873"/>
      <c r="E7" s="873"/>
      <c r="F7" s="873"/>
      <c r="G7" s="873"/>
      <c r="H7" s="873"/>
      <c r="I7" s="873"/>
      <c r="J7" s="873"/>
      <c r="K7" s="873"/>
      <c r="L7" s="873"/>
      <c r="M7" s="167"/>
      <c r="N7" s="869"/>
      <c r="O7" s="870"/>
      <c r="P7" s="870"/>
      <c r="Q7" s="871"/>
    </row>
    <row r="8" spans="1:17" s="164" customFormat="1">
      <c r="A8" s="157"/>
      <c r="B8" s="157"/>
      <c r="C8" s="872" t="s">
        <v>49</v>
      </c>
      <c r="D8" s="872"/>
      <c r="E8" s="872"/>
      <c r="F8" s="872"/>
      <c r="G8" s="872"/>
      <c r="H8" s="872"/>
      <c r="I8" s="872"/>
      <c r="J8" s="872"/>
      <c r="K8" s="872"/>
      <c r="L8" s="190"/>
      <c r="M8" s="167"/>
      <c r="N8" s="869"/>
      <c r="O8" s="870"/>
      <c r="P8" s="870"/>
      <c r="Q8" s="871"/>
    </row>
    <row r="9" spans="1:17" s="164" customFormat="1">
      <c r="A9" s="157"/>
      <c r="B9" s="157"/>
      <c r="C9" s="873" t="s">
        <v>110</v>
      </c>
      <c r="D9" s="873"/>
      <c r="E9" s="873"/>
      <c r="F9" s="873"/>
      <c r="G9" s="873"/>
      <c r="H9" s="873"/>
      <c r="I9" s="873"/>
      <c r="J9" s="873"/>
      <c r="K9" s="873"/>
      <c r="L9" s="873"/>
      <c r="M9" s="167" t="s">
        <v>14</v>
      </c>
      <c r="N9" s="869" t="s">
        <v>50</v>
      </c>
      <c r="O9" s="870"/>
      <c r="P9" s="870"/>
      <c r="Q9" s="871"/>
    </row>
    <row r="10" spans="1:17" s="164" customFormat="1">
      <c r="A10" s="157"/>
      <c r="B10" s="157"/>
      <c r="C10" s="872" t="s">
        <v>51</v>
      </c>
      <c r="D10" s="872"/>
      <c r="E10" s="872"/>
      <c r="F10" s="872"/>
      <c r="G10" s="872"/>
      <c r="H10" s="872"/>
      <c r="I10" s="872"/>
      <c r="J10" s="872"/>
      <c r="K10" s="872"/>
      <c r="L10" s="872"/>
      <c r="M10" s="167"/>
      <c r="N10" s="869"/>
      <c r="O10" s="870"/>
      <c r="P10" s="870"/>
      <c r="Q10" s="871"/>
    </row>
    <row r="11" spans="1:17" s="164" customFormat="1">
      <c r="A11" s="157"/>
      <c r="B11" s="157"/>
      <c r="C11" s="868" t="s">
        <v>101</v>
      </c>
      <c r="D11" s="868"/>
      <c r="E11" s="868"/>
      <c r="F11" s="868"/>
      <c r="G11" s="868"/>
      <c r="H11" s="868"/>
      <c r="I11" s="868"/>
      <c r="J11" s="868"/>
      <c r="K11" s="868"/>
      <c r="L11" s="868"/>
      <c r="M11" s="167"/>
      <c r="N11" s="869"/>
      <c r="O11" s="870"/>
      <c r="P11" s="870"/>
      <c r="Q11" s="871"/>
    </row>
    <row r="12" spans="1:17" s="164" customFormat="1">
      <c r="A12" s="157"/>
      <c r="B12" s="157"/>
      <c r="C12" s="868" t="s">
        <v>100</v>
      </c>
      <c r="D12" s="868"/>
      <c r="E12" s="868"/>
      <c r="F12" s="868"/>
      <c r="G12" s="868"/>
      <c r="H12" s="868"/>
      <c r="I12" s="868"/>
      <c r="J12" s="868"/>
      <c r="K12" s="868"/>
      <c r="L12" s="868"/>
      <c r="M12" s="159" t="s">
        <v>31</v>
      </c>
      <c r="N12" s="875"/>
      <c r="O12" s="875"/>
      <c r="P12" s="875"/>
      <c r="Q12" s="875"/>
    </row>
    <row r="13" spans="1:17" s="164" customFormat="1">
      <c r="A13" s="157"/>
      <c r="B13" s="157"/>
      <c r="C13" s="157"/>
      <c r="D13" s="158"/>
      <c r="F13" s="165"/>
      <c r="G13" s="166"/>
      <c r="H13" s="166"/>
      <c r="I13" s="166"/>
      <c r="J13" s="160"/>
      <c r="M13" s="167" t="s">
        <v>15</v>
      </c>
      <c r="N13" s="869"/>
      <c r="O13" s="870"/>
      <c r="P13" s="870"/>
      <c r="Q13" s="871"/>
    </row>
    <row r="14" spans="1:17" s="164" customFormat="1">
      <c r="A14" s="157"/>
      <c r="B14" s="157"/>
      <c r="C14" s="157"/>
      <c r="D14" s="168"/>
      <c r="F14" s="165"/>
      <c r="G14" s="166"/>
      <c r="H14" s="166"/>
      <c r="I14" s="159"/>
      <c r="J14" s="160"/>
      <c r="K14" s="169"/>
      <c r="L14" s="167" t="s">
        <v>18</v>
      </c>
      <c r="M14" s="170" t="s">
        <v>16</v>
      </c>
      <c r="N14" s="869" t="s">
        <v>52</v>
      </c>
      <c r="O14" s="870"/>
      <c r="P14" s="870"/>
      <c r="Q14" s="871"/>
    </row>
    <row r="15" spans="1:17" s="134" customFormat="1">
      <c r="A15" s="157"/>
      <c r="B15" s="157"/>
      <c r="C15" s="157"/>
      <c r="D15" s="158"/>
      <c r="E15" s="164"/>
      <c r="F15" s="165"/>
      <c r="G15" s="166"/>
      <c r="H15" s="166"/>
      <c r="I15" s="166"/>
      <c r="J15" s="160"/>
      <c r="K15" s="164"/>
      <c r="L15" s="164"/>
      <c r="M15" s="170" t="s">
        <v>17</v>
      </c>
      <c r="N15" s="869" t="s">
        <v>53</v>
      </c>
      <c r="O15" s="870"/>
      <c r="P15" s="870"/>
      <c r="Q15" s="871"/>
    </row>
    <row r="16" spans="1:17" s="134" customFormat="1">
      <c r="A16" s="157"/>
      <c r="B16" s="157"/>
      <c r="C16" s="157"/>
      <c r="D16" s="158"/>
      <c r="E16" s="164"/>
      <c r="F16" s="165"/>
      <c r="G16" s="157"/>
      <c r="H16" s="166"/>
      <c r="I16" s="166"/>
      <c r="J16" s="160"/>
      <c r="K16" s="166"/>
      <c r="L16" s="166"/>
      <c r="M16" s="166" t="s">
        <v>19</v>
      </c>
      <c r="N16" s="869"/>
      <c r="O16" s="870"/>
      <c r="P16" s="870"/>
      <c r="Q16" s="871"/>
    </row>
    <row r="17" spans="1:24" s="134" customFormat="1">
      <c r="A17" s="157"/>
      <c r="B17" s="157"/>
      <c r="C17" s="157"/>
      <c r="D17" s="158"/>
      <c r="E17" s="164"/>
      <c r="F17" s="165"/>
      <c r="G17" s="157"/>
      <c r="H17" s="166"/>
      <c r="I17" s="166"/>
      <c r="J17" s="166"/>
      <c r="K17" s="166"/>
      <c r="L17" s="166"/>
      <c r="M17" s="166"/>
      <c r="N17" s="167"/>
      <c r="O17" s="167"/>
      <c r="P17" s="171"/>
      <c r="Q17" s="171"/>
    </row>
    <row r="18" spans="1:24" s="134" customFormat="1">
      <c r="A18" s="157"/>
      <c r="B18" s="157"/>
      <c r="C18" s="157"/>
      <c r="D18" s="158"/>
      <c r="E18" s="164"/>
      <c r="F18" s="165"/>
      <c r="G18" s="157"/>
      <c r="H18" s="166"/>
      <c r="I18" s="166"/>
      <c r="J18" s="876" t="s">
        <v>25</v>
      </c>
      <c r="K18" s="876"/>
      <c r="L18" s="876" t="s">
        <v>24</v>
      </c>
      <c r="M18" s="877"/>
      <c r="N18" s="878" t="s">
        <v>20</v>
      </c>
      <c r="O18" s="879"/>
      <c r="P18" s="879"/>
      <c r="Q18" s="880"/>
    </row>
    <row r="19" spans="1:24" s="134" customFormat="1">
      <c r="A19" s="172"/>
      <c r="B19" s="157"/>
      <c r="C19" s="157"/>
      <c r="D19" s="158"/>
      <c r="E19" s="164"/>
      <c r="F19" s="165"/>
      <c r="G19" s="157"/>
      <c r="H19" s="166"/>
      <c r="I19" s="166"/>
      <c r="J19" s="876"/>
      <c r="K19" s="876"/>
      <c r="L19" s="877"/>
      <c r="M19" s="877"/>
      <c r="N19" s="881" t="s">
        <v>21</v>
      </c>
      <c r="O19" s="882"/>
      <c r="P19" s="881" t="s">
        <v>22</v>
      </c>
      <c r="Q19" s="882"/>
    </row>
    <row r="20" spans="1:24" s="134" customFormat="1">
      <c r="A20" s="172"/>
      <c r="B20" s="157"/>
      <c r="C20" s="157"/>
      <c r="D20" s="158"/>
      <c r="E20" s="164"/>
      <c r="F20" s="165"/>
      <c r="G20" s="157"/>
      <c r="H20" s="166"/>
      <c r="I20" s="166"/>
      <c r="J20" s="878" t="s">
        <v>281</v>
      </c>
      <c r="K20" s="883"/>
      <c r="L20" s="878" t="s">
        <v>147</v>
      </c>
      <c r="M20" s="883"/>
      <c r="N20" s="878" t="s">
        <v>148</v>
      </c>
      <c r="O20" s="883"/>
      <c r="P20" s="878" t="s">
        <v>147</v>
      </c>
      <c r="Q20" s="883"/>
    </row>
    <row r="21" spans="1:24" s="134" customFormat="1">
      <c r="A21" s="172"/>
      <c r="B21" s="172"/>
      <c r="C21" s="172"/>
      <c r="D21" s="173"/>
      <c r="E21" s="174"/>
      <c r="F21" s="175"/>
      <c r="G21" s="172"/>
      <c r="H21" s="176"/>
      <c r="I21" s="176"/>
      <c r="J21" s="176"/>
      <c r="K21" s="176"/>
      <c r="L21" s="176"/>
      <c r="M21" s="176"/>
      <c r="N21" s="176"/>
      <c r="O21" s="177"/>
      <c r="P21" s="177"/>
      <c r="Q21" s="178"/>
    </row>
    <row r="22" spans="1:24" s="174" customFormat="1">
      <c r="A22" s="172"/>
      <c r="B22" s="172"/>
      <c r="C22" s="172"/>
      <c r="D22" s="179"/>
      <c r="E22" s="175"/>
      <c r="F22" s="172"/>
      <c r="G22" s="176"/>
      <c r="H22" s="172" t="s">
        <v>23</v>
      </c>
      <c r="I22" s="176"/>
      <c r="J22" s="176"/>
      <c r="K22" s="176"/>
      <c r="L22" s="180"/>
      <c r="M22" s="176"/>
      <c r="N22" s="176"/>
      <c r="O22" s="177"/>
      <c r="P22" s="177"/>
      <c r="Q22" s="178"/>
    </row>
    <row r="23" spans="1:24" s="174" customFormat="1">
      <c r="A23" s="172"/>
      <c r="B23" s="172"/>
      <c r="C23" s="172"/>
      <c r="D23" s="179"/>
      <c r="E23" s="175"/>
      <c r="F23" s="172"/>
      <c r="G23" s="176"/>
      <c r="H23" s="172" t="s">
        <v>149</v>
      </c>
      <c r="I23" s="176"/>
      <c r="J23" s="176"/>
      <c r="K23" s="176"/>
      <c r="L23" s="180"/>
      <c r="M23" s="176"/>
      <c r="N23" s="176"/>
      <c r="O23" s="177"/>
      <c r="P23" s="177"/>
      <c r="Q23" s="178"/>
    </row>
    <row r="24" spans="1:24" s="4" customFormat="1">
      <c r="A24" s="2"/>
      <c r="B24" s="2"/>
      <c r="C24" s="8"/>
      <c r="D24" s="5"/>
      <c r="E24" s="2"/>
      <c r="F24" s="129"/>
      <c r="G24" s="129"/>
      <c r="H24" s="129"/>
      <c r="I24" s="129"/>
      <c r="J24" s="129"/>
      <c r="K24" s="9"/>
      <c r="L24" s="129"/>
      <c r="M24" s="129"/>
      <c r="N24" s="6"/>
      <c r="O24" s="6"/>
      <c r="P24" s="7"/>
      <c r="Q24" s="174"/>
      <c r="R24" s="174"/>
      <c r="S24" s="174"/>
      <c r="T24" s="174"/>
      <c r="U24" s="174"/>
      <c r="V24" s="174"/>
      <c r="W24" s="174"/>
      <c r="X24" s="174"/>
    </row>
    <row r="25" spans="1:24" s="4" customFormat="1">
      <c r="A25" s="2"/>
      <c r="B25" s="8" t="s">
        <v>298</v>
      </c>
      <c r="C25" s="1"/>
      <c r="D25" s="5"/>
      <c r="E25" s="2"/>
      <c r="F25" s="129"/>
      <c r="G25" s="129"/>
      <c r="H25" s="129"/>
      <c r="I25" s="129"/>
      <c r="J25" s="129"/>
      <c r="K25" s="9"/>
      <c r="L25" s="129"/>
      <c r="M25" s="129"/>
      <c r="N25" s="6"/>
      <c r="O25" s="6"/>
      <c r="P25" s="7"/>
      <c r="Q25" s="174"/>
      <c r="R25" s="174"/>
      <c r="S25" s="174"/>
      <c r="T25" s="174"/>
      <c r="U25" s="174"/>
      <c r="V25" s="174"/>
      <c r="W25" s="174"/>
      <c r="X25" s="174"/>
    </row>
    <row r="26" spans="1:24" s="4" customFormat="1">
      <c r="A26" s="2"/>
      <c r="B26" s="8" t="s">
        <v>26</v>
      </c>
      <c r="C26" s="1"/>
      <c r="D26" s="5"/>
      <c r="E26" s="2"/>
      <c r="F26" s="129"/>
      <c r="G26" s="129"/>
      <c r="H26" s="908">
        <v>97390726.609999999</v>
      </c>
      <c r="I26" s="908"/>
      <c r="J26" s="7" t="s">
        <v>102</v>
      </c>
      <c r="K26" s="9"/>
      <c r="L26" s="129"/>
      <c r="M26" s="129"/>
      <c r="N26" s="6"/>
      <c r="O26" s="6"/>
      <c r="P26" s="7"/>
      <c r="Q26" s="174"/>
      <c r="R26" s="174"/>
      <c r="S26" s="174"/>
      <c r="T26" s="174"/>
      <c r="U26" s="174"/>
      <c r="V26" s="174"/>
      <c r="W26" s="174"/>
      <c r="X26" s="174"/>
    </row>
    <row r="27" spans="1:24" s="4" customFormat="1">
      <c r="A27" s="2"/>
      <c r="B27" s="2"/>
      <c r="C27" s="3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174"/>
      <c r="R27" s="174"/>
      <c r="S27" s="174"/>
      <c r="T27" s="174"/>
      <c r="U27" s="174"/>
      <c r="V27" s="174"/>
      <c r="W27" s="174"/>
      <c r="X27" s="174"/>
    </row>
    <row r="28" spans="1:24" ht="14.25" customHeight="1">
      <c r="A28" s="898" t="s">
        <v>104</v>
      </c>
      <c r="B28" s="899"/>
      <c r="C28" s="900" t="s">
        <v>33</v>
      </c>
      <c r="D28" s="903" t="s">
        <v>1</v>
      </c>
      <c r="E28" s="892" t="s">
        <v>2</v>
      </c>
      <c r="F28" s="892" t="s">
        <v>3</v>
      </c>
      <c r="G28" s="909" t="s">
        <v>27</v>
      </c>
      <c r="H28" s="910"/>
      <c r="I28" s="910"/>
      <c r="J28" s="910"/>
      <c r="K28" s="892" t="s">
        <v>28</v>
      </c>
      <c r="L28" s="892"/>
      <c r="M28" s="892"/>
      <c r="N28" s="892"/>
      <c r="O28" s="893" t="s">
        <v>29</v>
      </c>
      <c r="P28" s="893" t="s">
        <v>30</v>
      </c>
    </row>
    <row r="29" spans="1:24" ht="14.25" customHeight="1">
      <c r="A29" s="906" t="s">
        <v>34</v>
      </c>
      <c r="B29" s="906" t="s">
        <v>35</v>
      </c>
      <c r="C29" s="901"/>
      <c r="D29" s="904"/>
      <c r="E29" s="892"/>
      <c r="F29" s="892"/>
      <c r="G29" s="892" t="s">
        <v>4</v>
      </c>
      <c r="H29" s="909" t="s">
        <v>5</v>
      </c>
      <c r="I29" s="910"/>
      <c r="J29" s="910"/>
      <c r="K29" s="892" t="s">
        <v>4</v>
      </c>
      <c r="L29" s="892" t="s">
        <v>5</v>
      </c>
      <c r="M29" s="892"/>
      <c r="N29" s="892"/>
      <c r="O29" s="893"/>
      <c r="P29" s="893"/>
    </row>
    <row r="30" spans="1:24" ht="12.75" customHeight="1">
      <c r="A30" s="906"/>
      <c r="B30" s="906"/>
      <c r="C30" s="901"/>
      <c r="D30" s="904"/>
      <c r="E30" s="892"/>
      <c r="F30" s="892"/>
      <c r="G30" s="892"/>
      <c r="H30" s="893" t="s">
        <v>6</v>
      </c>
      <c r="I30" s="893" t="s">
        <v>8</v>
      </c>
      <c r="J30" s="911" t="s">
        <v>7</v>
      </c>
      <c r="K30" s="892"/>
      <c r="L30" s="893" t="s">
        <v>6</v>
      </c>
      <c r="M30" s="893" t="s">
        <v>8</v>
      </c>
      <c r="N30" s="893" t="s">
        <v>7</v>
      </c>
      <c r="O30" s="893"/>
      <c r="P30" s="893"/>
    </row>
    <row r="31" spans="1:24" ht="12.75" customHeight="1">
      <c r="A31" s="907"/>
      <c r="B31" s="907"/>
      <c r="C31" s="902"/>
      <c r="D31" s="905"/>
      <c r="E31" s="892"/>
      <c r="F31" s="892"/>
      <c r="G31" s="892"/>
      <c r="H31" s="893"/>
      <c r="I31" s="893"/>
      <c r="J31" s="912"/>
      <c r="K31" s="892"/>
      <c r="L31" s="893"/>
      <c r="M31" s="893"/>
      <c r="N31" s="893"/>
      <c r="O31" s="893"/>
      <c r="P31" s="893"/>
    </row>
    <row r="32" spans="1:24" ht="13.8">
      <c r="A32" s="292">
        <v>1</v>
      </c>
      <c r="B32" s="292">
        <v>2</v>
      </c>
      <c r="C32" s="293">
        <v>3</v>
      </c>
      <c r="D32" s="292">
        <v>4</v>
      </c>
      <c r="E32" s="292">
        <v>5</v>
      </c>
      <c r="F32" s="292">
        <v>6</v>
      </c>
      <c r="G32" s="292">
        <v>7</v>
      </c>
      <c r="H32" s="292">
        <v>8</v>
      </c>
      <c r="I32" s="292">
        <v>9</v>
      </c>
      <c r="J32" s="292">
        <v>10</v>
      </c>
      <c r="K32" s="292">
        <v>11</v>
      </c>
      <c r="L32" s="292">
        <v>12</v>
      </c>
      <c r="M32" s="292">
        <v>13</v>
      </c>
      <c r="N32" s="292">
        <v>14</v>
      </c>
      <c r="O32" s="292">
        <v>15</v>
      </c>
      <c r="P32" s="292">
        <v>16</v>
      </c>
    </row>
    <row r="33" spans="1:24" ht="12.75" customHeight="1">
      <c r="A33" s="896" t="s">
        <v>276</v>
      </c>
      <c r="B33" s="895"/>
      <c r="C33" s="895"/>
      <c r="D33" s="895"/>
      <c r="E33" s="895"/>
      <c r="F33" s="895"/>
      <c r="G33" s="895"/>
      <c r="H33" s="895"/>
      <c r="I33" s="895"/>
      <c r="J33" s="895"/>
      <c r="K33" s="895"/>
      <c r="L33" s="895"/>
      <c r="M33" s="895"/>
      <c r="N33" s="895"/>
      <c r="O33" s="895"/>
      <c r="P33" s="895"/>
    </row>
    <row r="34" spans="1:24" ht="71.400000000000006">
      <c r="A34" s="294">
        <v>1</v>
      </c>
      <c r="B34" s="295">
        <v>1</v>
      </c>
      <c r="C34" s="296" t="s">
        <v>114</v>
      </c>
      <c r="D34" s="297" t="s">
        <v>115</v>
      </c>
      <c r="E34" s="298" t="s">
        <v>116</v>
      </c>
      <c r="F34" s="299">
        <v>96</v>
      </c>
      <c r="G34" s="299">
        <v>8.4499999999999993</v>
      </c>
      <c r="H34" s="299">
        <v>8.4499999999999993</v>
      </c>
      <c r="I34" s="300"/>
      <c r="J34" s="300"/>
      <c r="K34" s="299">
        <v>811.2</v>
      </c>
      <c r="L34" s="299">
        <v>811.2</v>
      </c>
      <c r="M34" s="300"/>
      <c r="N34" s="300"/>
      <c r="O34" s="300" t="s">
        <v>282</v>
      </c>
      <c r="P34" s="300" t="s">
        <v>36</v>
      </c>
    </row>
    <row r="35" spans="1:24" s="186" customFormat="1" ht="40.799999999999997">
      <c r="A35" s="294">
        <v>2</v>
      </c>
      <c r="B35" s="295">
        <v>2</v>
      </c>
      <c r="C35" s="296" t="s">
        <v>117</v>
      </c>
      <c r="D35" s="297" t="s">
        <v>118</v>
      </c>
      <c r="E35" s="298" t="s">
        <v>119</v>
      </c>
      <c r="F35" s="299">
        <v>32</v>
      </c>
      <c r="G35" s="299">
        <v>40</v>
      </c>
      <c r="H35" s="299">
        <v>40</v>
      </c>
      <c r="I35" s="300"/>
      <c r="J35" s="300"/>
      <c r="K35" s="299">
        <v>1280</v>
      </c>
      <c r="L35" s="299">
        <v>1280</v>
      </c>
      <c r="M35" s="300"/>
      <c r="N35" s="300"/>
      <c r="O35" s="300" t="s">
        <v>283</v>
      </c>
      <c r="P35" s="300" t="s">
        <v>36</v>
      </c>
      <c r="Q35" s="134"/>
      <c r="R35" s="134"/>
      <c r="S35" s="134"/>
      <c r="T35" s="134"/>
      <c r="U35" s="134"/>
      <c r="V35" s="134"/>
      <c r="W35" s="134"/>
      <c r="X35" s="134"/>
    </row>
    <row r="36" spans="1:24" ht="40.799999999999997">
      <c r="A36" s="294">
        <v>3</v>
      </c>
      <c r="B36" s="295">
        <v>3</v>
      </c>
      <c r="C36" s="296" t="s">
        <v>120</v>
      </c>
      <c r="D36" s="297" t="s">
        <v>121</v>
      </c>
      <c r="E36" s="298" t="s">
        <v>122</v>
      </c>
      <c r="F36" s="299">
        <v>96</v>
      </c>
      <c r="G36" s="299">
        <v>773.47</v>
      </c>
      <c r="H36" s="299">
        <v>773.47</v>
      </c>
      <c r="I36" s="300"/>
      <c r="J36" s="300"/>
      <c r="K36" s="299">
        <v>74253.119999999995</v>
      </c>
      <c r="L36" s="299">
        <v>74253.119999999995</v>
      </c>
      <c r="M36" s="300"/>
      <c r="N36" s="300"/>
      <c r="O36" s="300" t="s">
        <v>284</v>
      </c>
      <c r="P36" s="300" t="s">
        <v>36</v>
      </c>
    </row>
    <row r="37" spans="1:24" ht="40.799999999999997">
      <c r="A37" s="294">
        <v>4</v>
      </c>
      <c r="B37" s="295">
        <v>4</v>
      </c>
      <c r="C37" s="296" t="s">
        <v>123</v>
      </c>
      <c r="D37" s="297" t="s">
        <v>124</v>
      </c>
      <c r="E37" s="298" t="s">
        <v>119</v>
      </c>
      <c r="F37" s="299">
        <v>96</v>
      </c>
      <c r="G37" s="299">
        <v>39.75</v>
      </c>
      <c r="H37" s="299">
        <v>39.75</v>
      </c>
      <c r="I37" s="300"/>
      <c r="J37" s="300"/>
      <c r="K37" s="299">
        <v>3816</v>
      </c>
      <c r="L37" s="299">
        <v>3816</v>
      </c>
      <c r="M37" s="300"/>
      <c r="N37" s="300"/>
      <c r="O37" s="300" t="s">
        <v>285</v>
      </c>
      <c r="P37" s="300" t="s">
        <v>36</v>
      </c>
    </row>
    <row r="38" spans="1:24" ht="40.799999999999997">
      <c r="A38" s="294">
        <v>5</v>
      </c>
      <c r="B38" s="295">
        <v>5</v>
      </c>
      <c r="C38" s="296" t="s">
        <v>125</v>
      </c>
      <c r="D38" s="297" t="s">
        <v>126</v>
      </c>
      <c r="E38" s="298" t="s">
        <v>119</v>
      </c>
      <c r="F38" s="299">
        <v>96</v>
      </c>
      <c r="G38" s="299">
        <v>19.87</v>
      </c>
      <c r="H38" s="299">
        <v>19.87</v>
      </c>
      <c r="I38" s="300"/>
      <c r="J38" s="300"/>
      <c r="K38" s="299">
        <v>1907.52</v>
      </c>
      <c r="L38" s="299">
        <v>1907.52</v>
      </c>
      <c r="M38" s="300"/>
      <c r="N38" s="300"/>
      <c r="O38" s="300" t="s">
        <v>286</v>
      </c>
      <c r="P38" s="300" t="s">
        <v>36</v>
      </c>
    </row>
    <row r="39" spans="1:24" ht="40.799999999999997">
      <c r="A39" s="294">
        <v>6</v>
      </c>
      <c r="B39" s="295">
        <v>6</v>
      </c>
      <c r="C39" s="296" t="s">
        <v>127</v>
      </c>
      <c r="D39" s="297" t="s">
        <v>128</v>
      </c>
      <c r="E39" s="298" t="s">
        <v>129</v>
      </c>
      <c r="F39" s="299">
        <v>96</v>
      </c>
      <c r="G39" s="299">
        <v>21.12</v>
      </c>
      <c r="H39" s="299">
        <v>21.12</v>
      </c>
      <c r="I39" s="300"/>
      <c r="J39" s="300"/>
      <c r="K39" s="299">
        <v>2027.52</v>
      </c>
      <c r="L39" s="299">
        <v>2027.52</v>
      </c>
      <c r="M39" s="300"/>
      <c r="N39" s="300"/>
      <c r="O39" s="300" t="s">
        <v>286</v>
      </c>
      <c r="P39" s="300" t="s">
        <v>36</v>
      </c>
    </row>
    <row r="40" spans="1:24" ht="40.799999999999997">
      <c r="A40" s="294">
        <v>7</v>
      </c>
      <c r="B40" s="295">
        <v>7</v>
      </c>
      <c r="C40" s="296" t="s">
        <v>130</v>
      </c>
      <c r="D40" s="297" t="s">
        <v>131</v>
      </c>
      <c r="E40" s="298" t="s">
        <v>132</v>
      </c>
      <c r="F40" s="299">
        <v>96</v>
      </c>
      <c r="G40" s="299">
        <v>31.68</v>
      </c>
      <c r="H40" s="299">
        <v>31.68</v>
      </c>
      <c r="I40" s="300"/>
      <c r="J40" s="300"/>
      <c r="K40" s="299">
        <v>3041.28</v>
      </c>
      <c r="L40" s="299">
        <v>3041.28</v>
      </c>
      <c r="M40" s="300"/>
      <c r="N40" s="300"/>
      <c r="O40" s="300" t="s">
        <v>287</v>
      </c>
      <c r="P40" s="300" t="s">
        <v>36</v>
      </c>
    </row>
    <row r="41" spans="1:24" ht="40.799999999999997">
      <c r="A41" s="294">
        <v>8</v>
      </c>
      <c r="B41" s="295">
        <v>8</v>
      </c>
      <c r="C41" s="296" t="s">
        <v>133</v>
      </c>
      <c r="D41" s="297" t="s">
        <v>134</v>
      </c>
      <c r="E41" s="298" t="s">
        <v>135</v>
      </c>
      <c r="F41" s="299">
        <v>0.48</v>
      </c>
      <c r="G41" s="299">
        <v>337.92</v>
      </c>
      <c r="H41" s="299">
        <v>337.92</v>
      </c>
      <c r="I41" s="300"/>
      <c r="J41" s="300"/>
      <c r="K41" s="299">
        <v>162.19999999999999</v>
      </c>
      <c r="L41" s="299">
        <v>162.19999999999999</v>
      </c>
      <c r="M41" s="300"/>
      <c r="N41" s="300"/>
      <c r="O41" s="300" t="s">
        <v>157</v>
      </c>
      <c r="P41" s="300" t="s">
        <v>36</v>
      </c>
    </row>
    <row r="42" spans="1:24" ht="40.799999999999997">
      <c r="A42" s="294">
        <v>9</v>
      </c>
      <c r="B42" s="295">
        <v>9</v>
      </c>
      <c r="C42" s="296" t="s">
        <v>136</v>
      </c>
      <c r="D42" s="297" t="s">
        <v>137</v>
      </c>
      <c r="E42" s="298" t="s">
        <v>138</v>
      </c>
      <c r="F42" s="299">
        <v>96</v>
      </c>
      <c r="G42" s="299">
        <v>31.68</v>
      </c>
      <c r="H42" s="299">
        <v>31.68</v>
      </c>
      <c r="I42" s="300"/>
      <c r="J42" s="300"/>
      <c r="K42" s="299">
        <v>3041.28</v>
      </c>
      <c r="L42" s="299">
        <v>3041.28</v>
      </c>
      <c r="M42" s="300"/>
      <c r="N42" s="300"/>
      <c r="O42" s="300" t="s">
        <v>287</v>
      </c>
      <c r="P42" s="300" t="s">
        <v>36</v>
      </c>
    </row>
    <row r="43" spans="1:24" ht="12.75" customHeight="1">
      <c r="A43" s="896" t="s">
        <v>277</v>
      </c>
      <c r="B43" s="895"/>
      <c r="C43" s="895"/>
      <c r="D43" s="895"/>
      <c r="E43" s="895"/>
      <c r="F43" s="895"/>
      <c r="G43" s="895"/>
      <c r="H43" s="895"/>
      <c r="I43" s="895"/>
      <c r="J43" s="895"/>
      <c r="K43" s="895"/>
      <c r="L43" s="895"/>
      <c r="M43" s="895"/>
      <c r="N43" s="895"/>
      <c r="O43" s="895"/>
      <c r="P43" s="895"/>
    </row>
    <row r="44" spans="1:24" ht="71.400000000000006">
      <c r="A44" s="294">
        <v>10</v>
      </c>
      <c r="B44" s="295">
        <v>10</v>
      </c>
      <c r="C44" s="296" t="s">
        <v>114</v>
      </c>
      <c r="D44" s="297" t="s">
        <v>115</v>
      </c>
      <c r="E44" s="298" t="s">
        <v>116</v>
      </c>
      <c r="F44" s="299">
        <v>63</v>
      </c>
      <c r="G44" s="299">
        <v>8.4499999999999993</v>
      </c>
      <c r="H44" s="299">
        <v>8.4499999999999993</v>
      </c>
      <c r="I44" s="300"/>
      <c r="J44" s="300"/>
      <c r="K44" s="299">
        <v>532.35</v>
      </c>
      <c r="L44" s="299">
        <v>532.35</v>
      </c>
      <c r="M44" s="300"/>
      <c r="N44" s="300"/>
      <c r="O44" s="300" t="s">
        <v>314</v>
      </c>
      <c r="P44" s="300" t="s">
        <v>36</v>
      </c>
    </row>
    <row r="45" spans="1:24" s="186" customFormat="1" ht="40.799999999999997">
      <c r="A45" s="294">
        <v>11</v>
      </c>
      <c r="B45" s="295">
        <v>11</v>
      </c>
      <c r="C45" s="296" t="s">
        <v>117</v>
      </c>
      <c r="D45" s="297" t="s">
        <v>118</v>
      </c>
      <c r="E45" s="298" t="s">
        <v>119</v>
      </c>
      <c r="F45" s="299">
        <v>21</v>
      </c>
      <c r="G45" s="299">
        <v>40</v>
      </c>
      <c r="H45" s="299">
        <v>40</v>
      </c>
      <c r="I45" s="300"/>
      <c r="J45" s="300"/>
      <c r="K45" s="299">
        <v>840</v>
      </c>
      <c r="L45" s="299">
        <v>840</v>
      </c>
      <c r="M45" s="300"/>
      <c r="N45" s="300"/>
      <c r="O45" s="300" t="s">
        <v>313</v>
      </c>
      <c r="P45" s="300" t="s">
        <v>36</v>
      </c>
      <c r="Q45" s="134"/>
      <c r="R45" s="134"/>
      <c r="S45" s="134"/>
      <c r="T45" s="134"/>
      <c r="U45" s="134"/>
      <c r="V45" s="134"/>
      <c r="W45" s="134"/>
      <c r="X45" s="134"/>
    </row>
    <row r="46" spans="1:24" ht="40.799999999999997">
      <c r="A46" s="294">
        <v>12</v>
      </c>
      <c r="B46" s="295">
        <v>12</v>
      </c>
      <c r="C46" s="296" t="s">
        <v>120</v>
      </c>
      <c r="D46" s="297" t="s">
        <v>121</v>
      </c>
      <c r="E46" s="298" t="s">
        <v>122</v>
      </c>
      <c r="F46" s="299">
        <v>63</v>
      </c>
      <c r="G46" s="299">
        <v>773.47</v>
      </c>
      <c r="H46" s="299">
        <v>773.47</v>
      </c>
      <c r="I46" s="300"/>
      <c r="J46" s="300"/>
      <c r="K46" s="299">
        <v>48728.61</v>
      </c>
      <c r="L46" s="299">
        <v>48728.61</v>
      </c>
      <c r="M46" s="300"/>
      <c r="N46" s="300"/>
      <c r="O46" s="300" t="s">
        <v>315</v>
      </c>
      <c r="P46" s="300" t="s">
        <v>36</v>
      </c>
    </row>
    <row r="47" spans="1:24" ht="40.799999999999997">
      <c r="A47" s="294">
        <v>13</v>
      </c>
      <c r="B47" s="295">
        <v>13</v>
      </c>
      <c r="C47" s="296" t="s">
        <v>123</v>
      </c>
      <c r="D47" s="297" t="s">
        <v>124</v>
      </c>
      <c r="E47" s="298" t="s">
        <v>119</v>
      </c>
      <c r="F47" s="299">
        <v>63</v>
      </c>
      <c r="G47" s="299">
        <v>39.75</v>
      </c>
      <c r="H47" s="299">
        <v>39.75</v>
      </c>
      <c r="I47" s="300"/>
      <c r="J47" s="300"/>
      <c r="K47" s="299">
        <v>2504.25</v>
      </c>
      <c r="L47" s="299">
        <v>2504.25</v>
      </c>
      <c r="M47" s="300"/>
      <c r="N47" s="300"/>
      <c r="O47" s="300" t="s">
        <v>316</v>
      </c>
      <c r="P47" s="300" t="s">
        <v>36</v>
      </c>
    </row>
    <row r="48" spans="1:24" ht="40.799999999999997">
      <c r="A48" s="294">
        <v>14</v>
      </c>
      <c r="B48" s="295">
        <v>14</v>
      </c>
      <c r="C48" s="296" t="s">
        <v>125</v>
      </c>
      <c r="D48" s="297" t="s">
        <v>126</v>
      </c>
      <c r="E48" s="298" t="s">
        <v>119</v>
      </c>
      <c r="F48" s="299">
        <v>63</v>
      </c>
      <c r="G48" s="299">
        <v>19.87</v>
      </c>
      <c r="H48" s="299">
        <v>19.87</v>
      </c>
      <c r="I48" s="300"/>
      <c r="J48" s="300"/>
      <c r="K48" s="299">
        <v>1251.81</v>
      </c>
      <c r="L48" s="299">
        <v>1251.81</v>
      </c>
      <c r="M48" s="300"/>
      <c r="N48" s="300"/>
      <c r="O48" s="300" t="s">
        <v>317</v>
      </c>
      <c r="P48" s="300" t="s">
        <v>36</v>
      </c>
    </row>
    <row r="49" spans="1:24" ht="40.799999999999997">
      <c r="A49" s="294">
        <v>15</v>
      </c>
      <c r="B49" s="295">
        <v>15</v>
      </c>
      <c r="C49" s="296" t="s">
        <v>127</v>
      </c>
      <c r="D49" s="297" t="s">
        <v>128</v>
      </c>
      <c r="E49" s="298" t="s">
        <v>129</v>
      </c>
      <c r="F49" s="299">
        <v>63</v>
      </c>
      <c r="G49" s="299">
        <v>21.12</v>
      </c>
      <c r="H49" s="299">
        <v>21.12</v>
      </c>
      <c r="I49" s="300"/>
      <c r="J49" s="300"/>
      <c r="K49" s="299">
        <v>1330.56</v>
      </c>
      <c r="L49" s="299">
        <v>1330.56</v>
      </c>
      <c r="M49" s="300"/>
      <c r="N49" s="300"/>
      <c r="O49" s="300" t="s">
        <v>317</v>
      </c>
      <c r="P49" s="300" t="s">
        <v>36</v>
      </c>
    </row>
    <row r="50" spans="1:24" ht="40.799999999999997">
      <c r="A50" s="294">
        <v>16</v>
      </c>
      <c r="B50" s="295">
        <v>16</v>
      </c>
      <c r="C50" s="296" t="s">
        <v>130</v>
      </c>
      <c r="D50" s="297" t="s">
        <v>131</v>
      </c>
      <c r="E50" s="298" t="s">
        <v>132</v>
      </c>
      <c r="F50" s="299">
        <v>63</v>
      </c>
      <c r="G50" s="299">
        <v>31.68</v>
      </c>
      <c r="H50" s="299">
        <v>31.68</v>
      </c>
      <c r="I50" s="300"/>
      <c r="J50" s="300"/>
      <c r="K50" s="299">
        <v>1995.84</v>
      </c>
      <c r="L50" s="299">
        <v>1995.84</v>
      </c>
      <c r="M50" s="300"/>
      <c r="N50" s="300"/>
      <c r="O50" s="300" t="s">
        <v>318</v>
      </c>
      <c r="P50" s="300" t="s">
        <v>36</v>
      </c>
    </row>
    <row r="51" spans="1:24" ht="40.799999999999997">
      <c r="A51" s="294">
        <v>17</v>
      </c>
      <c r="B51" s="295">
        <v>17</v>
      </c>
      <c r="C51" s="296" t="s">
        <v>133</v>
      </c>
      <c r="D51" s="297" t="s">
        <v>134</v>
      </c>
      <c r="E51" s="298" t="s">
        <v>135</v>
      </c>
      <c r="F51" s="299">
        <v>0.21</v>
      </c>
      <c r="G51" s="299">
        <v>337.92</v>
      </c>
      <c r="H51" s="299">
        <v>337.92</v>
      </c>
      <c r="I51" s="300"/>
      <c r="J51" s="300"/>
      <c r="K51" s="299">
        <v>70.959999999999994</v>
      </c>
      <c r="L51" s="299">
        <v>70.959999999999994</v>
      </c>
      <c r="M51" s="300"/>
      <c r="N51" s="300"/>
      <c r="O51" s="300" t="s">
        <v>319</v>
      </c>
      <c r="P51" s="300" t="s">
        <v>36</v>
      </c>
    </row>
    <row r="52" spans="1:24" ht="40.799999999999997">
      <c r="A52" s="294">
        <v>18</v>
      </c>
      <c r="B52" s="295">
        <v>18</v>
      </c>
      <c r="C52" s="296" t="s">
        <v>136</v>
      </c>
      <c r="D52" s="297" t="s">
        <v>137</v>
      </c>
      <c r="E52" s="298" t="s">
        <v>138</v>
      </c>
      <c r="F52" s="299">
        <v>63</v>
      </c>
      <c r="G52" s="299">
        <v>31.68</v>
      </c>
      <c r="H52" s="299">
        <v>31.68</v>
      </c>
      <c r="I52" s="300"/>
      <c r="J52" s="300"/>
      <c r="K52" s="299">
        <v>1995.84</v>
      </c>
      <c r="L52" s="299">
        <v>1995.84</v>
      </c>
      <c r="M52" s="300"/>
      <c r="N52" s="300"/>
      <c r="O52" s="300" t="s">
        <v>318</v>
      </c>
      <c r="P52" s="300" t="s">
        <v>36</v>
      </c>
    </row>
    <row r="53" spans="1:24" s="186" customFormat="1" ht="12.75" customHeight="1">
      <c r="A53" s="896" t="s">
        <v>278</v>
      </c>
      <c r="B53" s="895"/>
      <c r="C53" s="895"/>
      <c r="D53" s="895"/>
      <c r="E53" s="895"/>
      <c r="F53" s="895"/>
      <c r="G53" s="895"/>
      <c r="H53" s="895"/>
      <c r="I53" s="895"/>
      <c r="J53" s="895"/>
      <c r="K53" s="895"/>
      <c r="L53" s="895"/>
      <c r="M53" s="895"/>
      <c r="N53" s="895"/>
      <c r="O53" s="895"/>
      <c r="P53" s="895"/>
      <c r="Q53" s="134"/>
      <c r="R53" s="134"/>
      <c r="S53" s="134"/>
      <c r="T53" s="134"/>
      <c r="U53" s="134"/>
      <c r="V53" s="134"/>
      <c r="W53" s="134"/>
      <c r="X53" s="134"/>
    </row>
    <row r="54" spans="1:24" ht="71.400000000000006">
      <c r="A54" s="294">
        <v>19</v>
      </c>
      <c r="B54" s="295">
        <v>19</v>
      </c>
      <c r="C54" s="296" t="s">
        <v>114</v>
      </c>
      <c r="D54" s="297" t="s">
        <v>115</v>
      </c>
      <c r="E54" s="298" t="s">
        <v>116</v>
      </c>
      <c r="F54" s="299">
        <v>51</v>
      </c>
      <c r="G54" s="299">
        <v>8.4499999999999993</v>
      </c>
      <c r="H54" s="299">
        <v>8.4499999999999993</v>
      </c>
      <c r="I54" s="300"/>
      <c r="J54" s="300"/>
      <c r="K54" s="299">
        <v>430.95</v>
      </c>
      <c r="L54" s="299">
        <v>430.95</v>
      </c>
      <c r="M54" s="300"/>
      <c r="N54" s="300"/>
      <c r="O54" s="300" t="s">
        <v>223</v>
      </c>
      <c r="P54" s="300" t="s">
        <v>36</v>
      </c>
    </row>
    <row r="55" spans="1:24" ht="40.799999999999997">
      <c r="A55" s="294">
        <v>20</v>
      </c>
      <c r="B55" s="295">
        <v>20</v>
      </c>
      <c r="C55" s="296" t="s">
        <v>117</v>
      </c>
      <c r="D55" s="297" t="s">
        <v>118</v>
      </c>
      <c r="E55" s="298" t="s">
        <v>119</v>
      </c>
      <c r="F55" s="299">
        <v>17</v>
      </c>
      <c r="G55" s="299">
        <v>40</v>
      </c>
      <c r="H55" s="299">
        <v>40</v>
      </c>
      <c r="I55" s="300"/>
      <c r="J55" s="300"/>
      <c r="K55" s="299">
        <v>680</v>
      </c>
      <c r="L55" s="299">
        <v>680</v>
      </c>
      <c r="M55" s="300"/>
      <c r="N55" s="300"/>
      <c r="O55" s="300" t="s">
        <v>224</v>
      </c>
      <c r="P55" s="300" t="s">
        <v>36</v>
      </c>
    </row>
    <row r="56" spans="1:24" ht="40.799999999999997">
      <c r="A56" s="294">
        <v>21</v>
      </c>
      <c r="B56" s="295">
        <v>21</v>
      </c>
      <c r="C56" s="296" t="s">
        <v>120</v>
      </c>
      <c r="D56" s="297" t="s">
        <v>121</v>
      </c>
      <c r="E56" s="298" t="s">
        <v>122</v>
      </c>
      <c r="F56" s="299">
        <v>51</v>
      </c>
      <c r="G56" s="299">
        <v>773.47</v>
      </c>
      <c r="H56" s="299">
        <v>773.47</v>
      </c>
      <c r="I56" s="300"/>
      <c r="J56" s="300"/>
      <c r="K56" s="299">
        <v>39446.97</v>
      </c>
      <c r="L56" s="299">
        <v>39446.97</v>
      </c>
      <c r="M56" s="300"/>
      <c r="N56" s="300"/>
      <c r="O56" s="300" t="s">
        <v>225</v>
      </c>
      <c r="P56" s="300" t="s">
        <v>36</v>
      </c>
    </row>
    <row r="57" spans="1:24" ht="40.799999999999997">
      <c r="A57" s="294">
        <v>22</v>
      </c>
      <c r="B57" s="295">
        <v>22</v>
      </c>
      <c r="C57" s="296" t="s">
        <v>123</v>
      </c>
      <c r="D57" s="297" t="s">
        <v>124</v>
      </c>
      <c r="E57" s="298" t="s">
        <v>119</v>
      </c>
      <c r="F57" s="299">
        <v>51</v>
      </c>
      <c r="G57" s="299">
        <v>39.75</v>
      </c>
      <c r="H57" s="299">
        <v>39.75</v>
      </c>
      <c r="I57" s="300"/>
      <c r="J57" s="300"/>
      <c r="K57" s="299">
        <v>2027.25</v>
      </c>
      <c r="L57" s="299">
        <v>2027.25</v>
      </c>
      <c r="M57" s="300"/>
      <c r="N57" s="300"/>
      <c r="O57" s="300" t="s">
        <v>226</v>
      </c>
      <c r="P57" s="300" t="s">
        <v>36</v>
      </c>
    </row>
    <row r="58" spans="1:24" ht="40.799999999999997">
      <c r="A58" s="294">
        <v>23</v>
      </c>
      <c r="B58" s="295">
        <v>23</v>
      </c>
      <c r="C58" s="296" t="s">
        <v>125</v>
      </c>
      <c r="D58" s="297" t="s">
        <v>126</v>
      </c>
      <c r="E58" s="298" t="s">
        <v>119</v>
      </c>
      <c r="F58" s="299">
        <v>51</v>
      </c>
      <c r="G58" s="299">
        <v>19.87</v>
      </c>
      <c r="H58" s="299">
        <v>19.87</v>
      </c>
      <c r="I58" s="300"/>
      <c r="J58" s="300"/>
      <c r="K58" s="299">
        <v>1013.37</v>
      </c>
      <c r="L58" s="299">
        <v>1013.37</v>
      </c>
      <c r="M58" s="300"/>
      <c r="N58" s="300"/>
      <c r="O58" s="300" t="s">
        <v>227</v>
      </c>
      <c r="P58" s="300" t="s">
        <v>36</v>
      </c>
    </row>
    <row r="59" spans="1:24" ht="40.799999999999997">
      <c r="A59" s="294">
        <v>24</v>
      </c>
      <c r="B59" s="295">
        <v>24</v>
      </c>
      <c r="C59" s="296" t="s">
        <v>127</v>
      </c>
      <c r="D59" s="297" t="s">
        <v>128</v>
      </c>
      <c r="E59" s="298" t="s">
        <v>129</v>
      </c>
      <c r="F59" s="299">
        <v>51</v>
      </c>
      <c r="G59" s="299">
        <v>21.12</v>
      </c>
      <c r="H59" s="299">
        <v>21.12</v>
      </c>
      <c r="I59" s="300"/>
      <c r="J59" s="300"/>
      <c r="K59" s="299">
        <v>1077.1199999999999</v>
      </c>
      <c r="L59" s="299">
        <v>1077.1199999999999</v>
      </c>
      <c r="M59" s="300"/>
      <c r="N59" s="300"/>
      <c r="O59" s="300" t="s">
        <v>227</v>
      </c>
      <c r="P59" s="300" t="s">
        <v>36</v>
      </c>
    </row>
    <row r="60" spans="1:24" ht="40.799999999999997">
      <c r="A60" s="294">
        <v>25</v>
      </c>
      <c r="B60" s="295">
        <v>25</v>
      </c>
      <c r="C60" s="296" t="s">
        <v>130</v>
      </c>
      <c r="D60" s="297" t="s">
        <v>131</v>
      </c>
      <c r="E60" s="298" t="s">
        <v>132</v>
      </c>
      <c r="F60" s="299">
        <v>51</v>
      </c>
      <c r="G60" s="299">
        <v>31.68</v>
      </c>
      <c r="H60" s="299">
        <v>31.68</v>
      </c>
      <c r="I60" s="300"/>
      <c r="J60" s="300"/>
      <c r="K60" s="299">
        <v>1615.68</v>
      </c>
      <c r="L60" s="299">
        <v>1615.68</v>
      </c>
      <c r="M60" s="300"/>
      <c r="N60" s="300"/>
      <c r="O60" s="300" t="s">
        <v>166</v>
      </c>
      <c r="P60" s="300" t="s">
        <v>36</v>
      </c>
    </row>
    <row r="61" spans="1:24" ht="40.799999999999997">
      <c r="A61" s="294">
        <v>26</v>
      </c>
      <c r="B61" s="295">
        <v>26</v>
      </c>
      <c r="C61" s="296" t="s">
        <v>133</v>
      </c>
      <c r="D61" s="297" t="s">
        <v>134</v>
      </c>
      <c r="E61" s="298" t="s">
        <v>135</v>
      </c>
      <c r="F61" s="299">
        <v>0.17</v>
      </c>
      <c r="G61" s="299">
        <v>337.92</v>
      </c>
      <c r="H61" s="299">
        <v>337.92</v>
      </c>
      <c r="I61" s="300"/>
      <c r="J61" s="300"/>
      <c r="K61" s="299">
        <v>57.45</v>
      </c>
      <c r="L61" s="299">
        <v>57.45</v>
      </c>
      <c r="M61" s="300"/>
      <c r="N61" s="300"/>
      <c r="O61" s="300" t="s">
        <v>288</v>
      </c>
      <c r="P61" s="300" t="s">
        <v>36</v>
      </c>
    </row>
    <row r="62" spans="1:24" ht="40.799999999999997">
      <c r="A62" s="294">
        <v>27</v>
      </c>
      <c r="B62" s="295">
        <v>27</v>
      </c>
      <c r="C62" s="296" t="s">
        <v>136</v>
      </c>
      <c r="D62" s="297" t="s">
        <v>137</v>
      </c>
      <c r="E62" s="298" t="s">
        <v>138</v>
      </c>
      <c r="F62" s="299">
        <v>51</v>
      </c>
      <c r="G62" s="299">
        <v>31.68</v>
      </c>
      <c r="H62" s="299">
        <v>31.68</v>
      </c>
      <c r="I62" s="300"/>
      <c r="J62" s="300"/>
      <c r="K62" s="299">
        <v>1615.68</v>
      </c>
      <c r="L62" s="299">
        <v>1615.68</v>
      </c>
      <c r="M62" s="300"/>
      <c r="N62" s="300"/>
      <c r="O62" s="300" t="s">
        <v>166</v>
      </c>
      <c r="P62" s="300" t="s">
        <v>36</v>
      </c>
    </row>
    <row r="63" spans="1:24" ht="12.75" customHeight="1">
      <c r="A63" s="896" t="s">
        <v>279</v>
      </c>
      <c r="B63" s="895"/>
      <c r="C63" s="895"/>
      <c r="D63" s="895"/>
      <c r="E63" s="895"/>
      <c r="F63" s="895"/>
      <c r="G63" s="895"/>
      <c r="H63" s="895"/>
      <c r="I63" s="895"/>
      <c r="J63" s="895"/>
      <c r="K63" s="895"/>
      <c r="L63" s="895"/>
      <c r="M63" s="895"/>
      <c r="N63" s="895"/>
      <c r="O63" s="895"/>
      <c r="P63" s="895"/>
    </row>
    <row r="64" spans="1:24" ht="71.400000000000006">
      <c r="A64" s="294">
        <v>28</v>
      </c>
      <c r="B64" s="295">
        <v>28</v>
      </c>
      <c r="C64" s="296" t="s">
        <v>114</v>
      </c>
      <c r="D64" s="297" t="s">
        <v>115</v>
      </c>
      <c r="E64" s="298" t="s">
        <v>116</v>
      </c>
      <c r="F64" s="299">
        <v>33</v>
      </c>
      <c r="G64" s="299">
        <v>8.4499999999999993</v>
      </c>
      <c r="H64" s="299">
        <v>8.4499999999999993</v>
      </c>
      <c r="I64" s="300"/>
      <c r="J64" s="300"/>
      <c r="K64" s="299">
        <v>278.85000000000002</v>
      </c>
      <c r="L64" s="299">
        <v>278.85000000000002</v>
      </c>
      <c r="M64" s="300"/>
      <c r="N64" s="300"/>
      <c r="O64" s="300" t="s">
        <v>254</v>
      </c>
      <c r="P64" s="300" t="s">
        <v>36</v>
      </c>
    </row>
    <row r="65" spans="1:16" ht="40.799999999999997">
      <c r="A65" s="294">
        <v>29</v>
      </c>
      <c r="B65" s="295">
        <v>29</v>
      </c>
      <c r="C65" s="296" t="s">
        <v>117</v>
      </c>
      <c r="D65" s="297" t="s">
        <v>118</v>
      </c>
      <c r="E65" s="298" t="s">
        <v>119</v>
      </c>
      <c r="F65" s="299">
        <v>11</v>
      </c>
      <c r="G65" s="299">
        <v>40</v>
      </c>
      <c r="H65" s="299">
        <v>40</v>
      </c>
      <c r="I65" s="300"/>
      <c r="J65" s="300"/>
      <c r="K65" s="299">
        <v>440</v>
      </c>
      <c r="L65" s="299">
        <v>440</v>
      </c>
      <c r="M65" s="300"/>
      <c r="N65" s="300"/>
      <c r="O65" s="300" t="s">
        <v>289</v>
      </c>
      <c r="P65" s="300" t="s">
        <v>36</v>
      </c>
    </row>
    <row r="66" spans="1:16" ht="40.799999999999997">
      <c r="A66" s="294">
        <v>30</v>
      </c>
      <c r="B66" s="295">
        <v>30</v>
      </c>
      <c r="C66" s="296" t="s">
        <v>120</v>
      </c>
      <c r="D66" s="297" t="s">
        <v>121</v>
      </c>
      <c r="E66" s="298" t="s">
        <v>122</v>
      </c>
      <c r="F66" s="299">
        <v>33</v>
      </c>
      <c r="G66" s="299">
        <v>773.47</v>
      </c>
      <c r="H66" s="299">
        <v>773.47</v>
      </c>
      <c r="I66" s="300"/>
      <c r="J66" s="300"/>
      <c r="K66" s="299">
        <v>25524.51</v>
      </c>
      <c r="L66" s="299">
        <v>25524.51</v>
      </c>
      <c r="M66" s="300"/>
      <c r="N66" s="300"/>
      <c r="O66" s="300" t="s">
        <v>290</v>
      </c>
      <c r="P66" s="300" t="s">
        <v>36</v>
      </c>
    </row>
    <row r="67" spans="1:16" ht="40.799999999999997">
      <c r="A67" s="294">
        <v>31</v>
      </c>
      <c r="B67" s="295">
        <v>31</v>
      </c>
      <c r="C67" s="296" t="s">
        <v>123</v>
      </c>
      <c r="D67" s="297" t="s">
        <v>124</v>
      </c>
      <c r="E67" s="298" t="s">
        <v>119</v>
      </c>
      <c r="F67" s="299">
        <v>33</v>
      </c>
      <c r="G67" s="299">
        <v>39.75</v>
      </c>
      <c r="H67" s="299">
        <v>39.75</v>
      </c>
      <c r="I67" s="300"/>
      <c r="J67" s="300"/>
      <c r="K67" s="299">
        <v>1311.75</v>
      </c>
      <c r="L67" s="299">
        <v>1311.75</v>
      </c>
      <c r="M67" s="300"/>
      <c r="N67" s="300"/>
      <c r="O67" s="300" t="s">
        <v>255</v>
      </c>
      <c r="P67" s="300" t="s">
        <v>36</v>
      </c>
    </row>
    <row r="68" spans="1:16" s="134" customFormat="1" ht="40.799999999999997">
      <c r="A68" s="294">
        <v>32</v>
      </c>
      <c r="B68" s="295">
        <v>32</v>
      </c>
      <c r="C68" s="296" t="s">
        <v>125</v>
      </c>
      <c r="D68" s="297" t="s">
        <v>126</v>
      </c>
      <c r="E68" s="298" t="s">
        <v>119</v>
      </c>
      <c r="F68" s="299">
        <v>33</v>
      </c>
      <c r="G68" s="299">
        <v>19.87</v>
      </c>
      <c r="H68" s="299">
        <v>19.87</v>
      </c>
      <c r="I68" s="300"/>
      <c r="J68" s="300"/>
      <c r="K68" s="299">
        <v>655.71</v>
      </c>
      <c r="L68" s="299">
        <v>655.71</v>
      </c>
      <c r="M68" s="300"/>
      <c r="N68" s="300"/>
      <c r="O68" s="300" t="s">
        <v>257</v>
      </c>
      <c r="P68" s="300" t="s">
        <v>36</v>
      </c>
    </row>
    <row r="69" spans="1:16" s="134" customFormat="1" ht="40.799999999999997">
      <c r="A69" s="294">
        <v>33</v>
      </c>
      <c r="B69" s="295">
        <v>33</v>
      </c>
      <c r="C69" s="296" t="s">
        <v>127</v>
      </c>
      <c r="D69" s="297" t="s">
        <v>128</v>
      </c>
      <c r="E69" s="298" t="s">
        <v>129</v>
      </c>
      <c r="F69" s="299">
        <v>33</v>
      </c>
      <c r="G69" s="299">
        <v>21.12</v>
      </c>
      <c r="H69" s="299">
        <v>21.12</v>
      </c>
      <c r="I69" s="300"/>
      <c r="J69" s="300"/>
      <c r="K69" s="299">
        <v>696.96</v>
      </c>
      <c r="L69" s="299">
        <v>696.96</v>
      </c>
      <c r="M69" s="300"/>
      <c r="N69" s="300"/>
      <c r="O69" s="300" t="s">
        <v>257</v>
      </c>
      <c r="P69" s="300" t="s">
        <v>36</v>
      </c>
    </row>
    <row r="70" spans="1:16" ht="40.799999999999997">
      <c r="A70" s="294">
        <v>34</v>
      </c>
      <c r="B70" s="295">
        <v>34</v>
      </c>
      <c r="C70" s="296" t="s">
        <v>130</v>
      </c>
      <c r="D70" s="297" t="s">
        <v>131</v>
      </c>
      <c r="E70" s="298" t="s">
        <v>132</v>
      </c>
      <c r="F70" s="299">
        <v>33</v>
      </c>
      <c r="G70" s="299">
        <v>31.68</v>
      </c>
      <c r="H70" s="299">
        <v>31.68</v>
      </c>
      <c r="I70" s="300"/>
      <c r="J70" s="300"/>
      <c r="K70" s="299">
        <v>1045.44</v>
      </c>
      <c r="L70" s="299">
        <v>1045.44</v>
      </c>
      <c r="M70" s="300"/>
      <c r="N70" s="300"/>
      <c r="O70" s="300" t="s">
        <v>258</v>
      </c>
      <c r="P70" s="300" t="s">
        <v>36</v>
      </c>
    </row>
    <row r="71" spans="1:16" ht="40.799999999999997">
      <c r="A71" s="294">
        <v>35</v>
      </c>
      <c r="B71" s="295">
        <v>35</v>
      </c>
      <c r="C71" s="296" t="s">
        <v>133</v>
      </c>
      <c r="D71" s="297" t="s">
        <v>134</v>
      </c>
      <c r="E71" s="298" t="s">
        <v>135</v>
      </c>
      <c r="F71" s="299">
        <v>0.11</v>
      </c>
      <c r="G71" s="299">
        <v>337.92</v>
      </c>
      <c r="H71" s="299">
        <v>337.92</v>
      </c>
      <c r="I71" s="300"/>
      <c r="J71" s="300"/>
      <c r="K71" s="299">
        <v>37.17</v>
      </c>
      <c r="L71" s="299">
        <v>37.17</v>
      </c>
      <c r="M71" s="300"/>
      <c r="N71" s="300"/>
      <c r="O71" s="300" t="s">
        <v>291</v>
      </c>
      <c r="P71" s="300" t="s">
        <v>36</v>
      </c>
    </row>
    <row r="72" spans="1:16" ht="40.799999999999997">
      <c r="A72" s="294">
        <v>36</v>
      </c>
      <c r="B72" s="295">
        <v>36</v>
      </c>
      <c r="C72" s="296" t="s">
        <v>136</v>
      </c>
      <c r="D72" s="297" t="s">
        <v>137</v>
      </c>
      <c r="E72" s="298" t="s">
        <v>138</v>
      </c>
      <c r="F72" s="299">
        <v>33</v>
      </c>
      <c r="G72" s="299">
        <v>31.68</v>
      </c>
      <c r="H72" s="299">
        <v>31.68</v>
      </c>
      <c r="I72" s="300"/>
      <c r="J72" s="300"/>
      <c r="K72" s="299">
        <v>1045.44</v>
      </c>
      <c r="L72" s="299">
        <v>1045.44</v>
      </c>
      <c r="M72" s="300"/>
      <c r="N72" s="300"/>
      <c r="O72" s="300" t="s">
        <v>258</v>
      </c>
      <c r="P72" s="300" t="s">
        <v>36</v>
      </c>
    </row>
    <row r="73" spans="1:16" ht="12.75" customHeight="1">
      <c r="A73" s="896" t="s">
        <v>280</v>
      </c>
      <c r="B73" s="895"/>
      <c r="C73" s="895"/>
      <c r="D73" s="895"/>
      <c r="E73" s="895"/>
      <c r="F73" s="895"/>
      <c r="G73" s="895"/>
      <c r="H73" s="895"/>
      <c r="I73" s="895"/>
      <c r="J73" s="895"/>
      <c r="K73" s="895"/>
      <c r="L73" s="895"/>
      <c r="M73" s="895"/>
      <c r="N73" s="895"/>
      <c r="O73" s="895"/>
      <c r="P73" s="895"/>
    </row>
    <row r="74" spans="1:16" ht="71.400000000000006">
      <c r="A74" s="294">
        <v>37</v>
      </c>
      <c r="B74" s="295">
        <v>37</v>
      </c>
      <c r="C74" s="296" t="s">
        <v>114</v>
      </c>
      <c r="D74" s="297" t="s">
        <v>115</v>
      </c>
      <c r="E74" s="298" t="s">
        <v>116</v>
      </c>
      <c r="F74" s="299">
        <v>18</v>
      </c>
      <c r="G74" s="299">
        <v>8.4499999999999993</v>
      </c>
      <c r="H74" s="299">
        <v>8.4499999999999993</v>
      </c>
      <c r="I74" s="300"/>
      <c r="J74" s="300"/>
      <c r="K74" s="299">
        <v>152.1</v>
      </c>
      <c r="L74" s="299">
        <v>152.1</v>
      </c>
      <c r="M74" s="300"/>
      <c r="N74" s="300"/>
      <c r="O74" s="300" t="s">
        <v>292</v>
      </c>
      <c r="P74" s="300" t="s">
        <v>36</v>
      </c>
    </row>
    <row r="75" spans="1:16" ht="40.799999999999997">
      <c r="A75" s="294">
        <v>38</v>
      </c>
      <c r="B75" s="295">
        <v>38</v>
      </c>
      <c r="C75" s="296" t="s">
        <v>117</v>
      </c>
      <c r="D75" s="297" t="s">
        <v>118</v>
      </c>
      <c r="E75" s="298" t="s">
        <v>119</v>
      </c>
      <c r="F75" s="299">
        <v>6</v>
      </c>
      <c r="G75" s="299">
        <v>40</v>
      </c>
      <c r="H75" s="299">
        <v>40</v>
      </c>
      <c r="I75" s="300"/>
      <c r="J75" s="300"/>
      <c r="K75" s="299">
        <v>240</v>
      </c>
      <c r="L75" s="299">
        <v>240</v>
      </c>
      <c r="M75" s="300"/>
      <c r="N75" s="300"/>
      <c r="O75" s="300" t="s">
        <v>141</v>
      </c>
      <c r="P75" s="300" t="s">
        <v>36</v>
      </c>
    </row>
    <row r="76" spans="1:16" ht="40.799999999999997">
      <c r="A76" s="294">
        <v>39</v>
      </c>
      <c r="B76" s="295">
        <v>39</v>
      </c>
      <c r="C76" s="296" t="s">
        <v>120</v>
      </c>
      <c r="D76" s="297" t="s">
        <v>121</v>
      </c>
      <c r="E76" s="298" t="s">
        <v>122</v>
      </c>
      <c r="F76" s="299">
        <v>18</v>
      </c>
      <c r="G76" s="299">
        <v>773.47</v>
      </c>
      <c r="H76" s="299">
        <v>773.47</v>
      </c>
      <c r="I76" s="300"/>
      <c r="J76" s="300"/>
      <c r="K76" s="299">
        <v>13922.46</v>
      </c>
      <c r="L76" s="299">
        <v>13922.46</v>
      </c>
      <c r="M76" s="300"/>
      <c r="N76" s="300"/>
      <c r="O76" s="300" t="s">
        <v>293</v>
      </c>
      <c r="P76" s="300" t="s">
        <v>36</v>
      </c>
    </row>
    <row r="77" spans="1:16" ht="40.799999999999997">
      <c r="A77" s="294">
        <v>40</v>
      </c>
      <c r="B77" s="295">
        <v>40</v>
      </c>
      <c r="C77" s="296" t="s">
        <v>123</v>
      </c>
      <c r="D77" s="297" t="s">
        <v>124</v>
      </c>
      <c r="E77" s="298" t="s">
        <v>119</v>
      </c>
      <c r="F77" s="299">
        <v>18</v>
      </c>
      <c r="G77" s="299">
        <v>39.75</v>
      </c>
      <c r="H77" s="299">
        <v>39.75</v>
      </c>
      <c r="I77" s="300"/>
      <c r="J77" s="300"/>
      <c r="K77" s="299">
        <v>715.5</v>
      </c>
      <c r="L77" s="299">
        <v>715.5</v>
      </c>
      <c r="M77" s="300"/>
      <c r="N77" s="300"/>
      <c r="O77" s="300" t="s">
        <v>294</v>
      </c>
      <c r="P77" s="300" t="s">
        <v>36</v>
      </c>
    </row>
    <row r="78" spans="1:16" ht="40.799999999999997">
      <c r="A78" s="294">
        <v>41</v>
      </c>
      <c r="B78" s="295">
        <v>41</v>
      </c>
      <c r="C78" s="296" t="s">
        <v>125</v>
      </c>
      <c r="D78" s="297" t="s">
        <v>126</v>
      </c>
      <c r="E78" s="298" t="s">
        <v>119</v>
      </c>
      <c r="F78" s="299">
        <v>18</v>
      </c>
      <c r="G78" s="299">
        <v>19.87</v>
      </c>
      <c r="H78" s="299">
        <v>19.87</v>
      </c>
      <c r="I78" s="300"/>
      <c r="J78" s="300"/>
      <c r="K78" s="299">
        <v>357.66</v>
      </c>
      <c r="L78" s="299">
        <v>357.66</v>
      </c>
      <c r="M78" s="300"/>
      <c r="N78" s="300"/>
      <c r="O78" s="300" t="s">
        <v>295</v>
      </c>
      <c r="P78" s="300" t="s">
        <v>36</v>
      </c>
    </row>
    <row r="79" spans="1:16" ht="40.799999999999997">
      <c r="A79" s="294">
        <v>42</v>
      </c>
      <c r="B79" s="295">
        <v>42</v>
      </c>
      <c r="C79" s="296" t="s">
        <v>127</v>
      </c>
      <c r="D79" s="297" t="s">
        <v>128</v>
      </c>
      <c r="E79" s="298" t="s">
        <v>129</v>
      </c>
      <c r="F79" s="299">
        <v>18</v>
      </c>
      <c r="G79" s="299">
        <v>21.12</v>
      </c>
      <c r="H79" s="299">
        <v>21.12</v>
      </c>
      <c r="I79" s="300"/>
      <c r="J79" s="300"/>
      <c r="K79" s="299">
        <v>380.16</v>
      </c>
      <c r="L79" s="299">
        <v>380.16</v>
      </c>
      <c r="M79" s="300"/>
      <c r="N79" s="300"/>
      <c r="O79" s="300" t="s">
        <v>295</v>
      </c>
      <c r="P79" s="300" t="s">
        <v>36</v>
      </c>
    </row>
    <row r="80" spans="1:16" ht="40.799999999999997">
      <c r="A80" s="294">
        <v>43</v>
      </c>
      <c r="B80" s="295">
        <v>43</v>
      </c>
      <c r="C80" s="296" t="s">
        <v>130</v>
      </c>
      <c r="D80" s="297" t="s">
        <v>131</v>
      </c>
      <c r="E80" s="298" t="s">
        <v>132</v>
      </c>
      <c r="F80" s="299">
        <v>18</v>
      </c>
      <c r="G80" s="299">
        <v>31.68</v>
      </c>
      <c r="H80" s="299">
        <v>31.68</v>
      </c>
      <c r="I80" s="300"/>
      <c r="J80" s="300"/>
      <c r="K80" s="299">
        <v>570.24</v>
      </c>
      <c r="L80" s="299">
        <v>570.24</v>
      </c>
      <c r="M80" s="300"/>
      <c r="N80" s="300"/>
      <c r="O80" s="300" t="s">
        <v>296</v>
      </c>
      <c r="P80" s="300" t="s">
        <v>36</v>
      </c>
    </row>
    <row r="81" spans="1:16" ht="40.799999999999997">
      <c r="A81" s="294">
        <v>44</v>
      </c>
      <c r="B81" s="295">
        <v>44</v>
      </c>
      <c r="C81" s="296" t="s">
        <v>133</v>
      </c>
      <c r="D81" s="297" t="s">
        <v>134</v>
      </c>
      <c r="E81" s="298" t="s">
        <v>135</v>
      </c>
      <c r="F81" s="299">
        <v>0.06</v>
      </c>
      <c r="G81" s="299">
        <v>337.92</v>
      </c>
      <c r="H81" s="299">
        <v>337.92</v>
      </c>
      <c r="I81" s="300"/>
      <c r="J81" s="300"/>
      <c r="K81" s="299">
        <v>20.28</v>
      </c>
      <c r="L81" s="299">
        <v>20.28</v>
      </c>
      <c r="M81" s="300"/>
      <c r="N81" s="300"/>
      <c r="O81" s="300" t="s">
        <v>297</v>
      </c>
      <c r="P81" s="300" t="s">
        <v>36</v>
      </c>
    </row>
    <row r="82" spans="1:16" ht="40.799999999999997">
      <c r="A82" s="294">
        <v>45</v>
      </c>
      <c r="B82" s="295">
        <v>45</v>
      </c>
      <c r="C82" s="296" t="s">
        <v>136</v>
      </c>
      <c r="D82" s="297" t="s">
        <v>137</v>
      </c>
      <c r="E82" s="298" t="s">
        <v>138</v>
      </c>
      <c r="F82" s="299">
        <v>18</v>
      </c>
      <c r="G82" s="299">
        <v>31.68</v>
      </c>
      <c r="H82" s="299">
        <v>31.68</v>
      </c>
      <c r="I82" s="300"/>
      <c r="J82" s="300"/>
      <c r="K82" s="299">
        <v>570.24</v>
      </c>
      <c r="L82" s="299">
        <v>570.24</v>
      </c>
      <c r="M82" s="300"/>
      <c r="N82" s="300"/>
      <c r="O82" s="300" t="s">
        <v>296</v>
      </c>
      <c r="P82" s="300" t="s">
        <v>36</v>
      </c>
    </row>
    <row r="83" spans="1:16" ht="12.75" customHeight="1">
      <c r="A83" s="894" t="s">
        <v>37</v>
      </c>
      <c r="B83" s="895"/>
      <c r="C83" s="895"/>
      <c r="D83" s="895"/>
      <c r="E83" s="895"/>
      <c r="F83" s="895"/>
      <c r="G83" s="895"/>
      <c r="H83" s="895"/>
      <c r="I83" s="895"/>
      <c r="J83" s="895"/>
      <c r="K83" s="300">
        <v>245519.28</v>
      </c>
      <c r="L83" s="300">
        <v>245519.28</v>
      </c>
      <c r="M83" s="300"/>
      <c r="N83" s="300"/>
      <c r="O83" s="300">
        <v>10473.879999999999</v>
      </c>
      <c r="P83" s="300"/>
    </row>
    <row r="84" spans="1:16" ht="12.75" customHeight="1">
      <c r="A84" s="894" t="s">
        <v>38</v>
      </c>
      <c r="B84" s="895"/>
      <c r="C84" s="895"/>
      <c r="D84" s="895"/>
      <c r="E84" s="895"/>
      <c r="F84" s="895"/>
      <c r="G84" s="895"/>
      <c r="H84" s="895"/>
      <c r="I84" s="895"/>
      <c r="J84" s="895"/>
      <c r="K84" s="300">
        <v>159587.53</v>
      </c>
      <c r="L84" s="300"/>
      <c r="M84" s="300"/>
      <c r="N84" s="300"/>
      <c r="O84" s="300"/>
      <c r="P84" s="300"/>
    </row>
    <row r="85" spans="1:16" ht="12.75" customHeight="1">
      <c r="A85" s="894" t="s">
        <v>39</v>
      </c>
      <c r="B85" s="895"/>
      <c r="C85" s="895"/>
      <c r="D85" s="895"/>
      <c r="E85" s="895"/>
      <c r="F85" s="895"/>
      <c r="G85" s="895"/>
      <c r="H85" s="895"/>
      <c r="I85" s="895"/>
      <c r="J85" s="895"/>
      <c r="K85" s="300">
        <v>98207.71</v>
      </c>
      <c r="L85" s="300"/>
      <c r="M85" s="300"/>
      <c r="N85" s="300"/>
      <c r="O85" s="300"/>
      <c r="P85" s="300"/>
    </row>
    <row r="86" spans="1:16" ht="12.75" customHeight="1">
      <c r="A86" s="897" t="s">
        <v>40</v>
      </c>
      <c r="B86" s="895"/>
      <c r="C86" s="895"/>
      <c r="D86" s="895"/>
      <c r="E86" s="895"/>
      <c r="F86" s="895"/>
      <c r="G86" s="895"/>
      <c r="H86" s="895"/>
      <c r="I86" s="895"/>
      <c r="J86" s="895"/>
      <c r="K86" s="301">
        <v>503314.52</v>
      </c>
      <c r="L86" s="300"/>
      <c r="M86" s="300"/>
      <c r="N86" s="300"/>
      <c r="O86" s="301">
        <v>10473.879999999999</v>
      </c>
      <c r="P86" s="300"/>
    </row>
    <row r="87" spans="1:16" ht="12.75" customHeight="1">
      <c r="A87" s="894" t="s">
        <v>159</v>
      </c>
      <c r="B87" s="895"/>
      <c r="C87" s="895"/>
      <c r="D87" s="895"/>
      <c r="E87" s="895"/>
      <c r="F87" s="895"/>
      <c r="G87" s="895"/>
      <c r="H87" s="895"/>
      <c r="I87" s="895"/>
      <c r="J87" s="895"/>
      <c r="K87" s="300">
        <v>503314.52</v>
      </c>
      <c r="L87" s="300"/>
      <c r="M87" s="300"/>
      <c r="N87" s="300"/>
      <c r="O87" s="300">
        <v>10473.879999999999</v>
      </c>
      <c r="P87" s="300"/>
    </row>
    <row r="88" spans="1:16" ht="12.75" customHeight="1">
      <c r="A88" s="894" t="s">
        <v>41</v>
      </c>
      <c r="B88" s="895"/>
      <c r="C88" s="895"/>
      <c r="D88" s="895"/>
      <c r="E88" s="895"/>
      <c r="F88" s="895"/>
      <c r="G88" s="895"/>
      <c r="H88" s="895"/>
      <c r="I88" s="895"/>
      <c r="J88" s="895"/>
      <c r="K88" s="300">
        <v>503314.52</v>
      </c>
      <c r="L88" s="300"/>
      <c r="M88" s="300"/>
      <c r="N88" s="300"/>
      <c r="O88" s="300">
        <v>10473.879999999999</v>
      </c>
      <c r="P88" s="300"/>
    </row>
    <row r="89" spans="1:16" ht="12.75" customHeight="1">
      <c r="A89" s="894" t="s">
        <v>42</v>
      </c>
      <c r="B89" s="895"/>
      <c r="C89" s="895"/>
      <c r="D89" s="895"/>
      <c r="E89" s="895"/>
      <c r="F89" s="895"/>
      <c r="G89" s="895"/>
      <c r="H89" s="895"/>
      <c r="I89" s="895"/>
      <c r="J89" s="895"/>
      <c r="K89" s="300"/>
      <c r="L89" s="300"/>
      <c r="M89" s="300"/>
      <c r="N89" s="300"/>
      <c r="O89" s="300"/>
      <c r="P89" s="300"/>
    </row>
    <row r="90" spans="1:16" ht="12.75" customHeight="1">
      <c r="A90" s="894" t="s">
        <v>112</v>
      </c>
      <c r="B90" s="895"/>
      <c r="C90" s="895"/>
      <c r="D90" s="895"/>
      <c r="E90" s="895"/>
      <c r="F90" s="895"/>
      <c r="G90" s="895"/>
      <c r="H90" s="895"/>
      <c r="I90" s="895"/>
      <c r="J90" s="895"/>
      <c r="K90" s="300">
        <v>245519.28</v>
      </c>
      <c r="L90" s="300"/>
      <c r="M90" s="300"/>
      <c r="N90" s="300"/>
      <c r="O90" s="300"/>
      <c r="P90" s="300"/>
    </row>
    <row r="91" spans="1:16" ht="12.75" customHeight="1">
      <c r="A91" s="894" t="s">
        <v>45</v>
      </c>
      <c r="B91" s="895"/>
      <c r="C91" s="895"/>
      <c r="D91" s="895"/>
      <c r="E91" s="895"/>
      <c r="F91" s="895"/>
      <c r="G91" s="895"/>
      <c r="H91" s="895"/>
      <c r="I91" s="895"/>
      <c r="J91" s="895"/>
      <c r="K91" s="300">
        <v>159587.53</v>
      </c>
      <c r="L91" s="300"/>
      <c r="M91" s="300"/>
      <c r="N91" s="300"/>
      <c r="O91" s="300"/>
      <c r="P91" s="300"/>
    </row>
    <row r="92" spans="1:16" ht="12.75" customHeight="1">
      <c r="A92" s="894" t="s">
        <v>46</v>
      </c>
      <c r="B92" s="895"/>
      <c r="C92" s="895"/>
      <c r="D92" s="895"/>
      <c r="E92" s="895"/>
      <c r="F92" s="895"/>
      <c r="G92" s="895"/>
      <c r="H92" s="895"/>
      <c r="I92" s="895"/>
      <c r="J92" s="895"/>
      <c r="K92" s="300">
        <v>98207.71</v>
      </c>
      <c r="L92" s="300"/>
      <c r="M92" s="300"/>
      <c r="N92" s="300"/>
      <c r="O92" s="300"/>
      <c r="P92" s="300"/>
    </row>
    <row r="93" spans="1:16" ht="12.75" customHeight="1">
      <c r="A93" s="897" t="s">
        <v>47</v>
      </c>
      <c r="B93" s="895"/>
      <c r="C93" s="895"/>
      <c r="D93" s="895"/>
      <c r="E93" s="895"/>
      <c r="F93" s="895"/>
      <c r="G93" s="895"/>
      <c r="H93" s="895"/>
      <c r="I93" s="895"/>
      <c r="J93" s="895"/>
      <c r="K93" s="301">
        <v>503314.52</v>
      </c>
      <c r="L93" s="300"/>
      <c r="M93" s="300"/>
      <c r="N93" s="300"/>
      <c r="O93" s="301">
        <v>10473.879999999999</v>
      </c>
      <c r="P93" s="300"/>
    </row>
    <row r="94" spans="1:16">
      <c r="A94" s="853" t="s">
        <v>54</v>
      </c>
      <c r="B94" s="854"/>
      <c r="C94" s="854"/>
      <c r="D94" s="854"/>
      <c r="E94" s="854"/>
      <c r="F94" s="854"/>
      <c r="G94" s="854"/>
      <c r="H94" s="854"/>
      <c r="I94" s="854"/>
      <c r="J94" s="854"/>
      <c r="K94" s="854"/>
      <c r="L94" s="854"/>
      <c r="M94" s="854"/>
      <c r="N94" s="854"/>
      <c r="O94" s="854"/>
      <c r="P94" s="855"/>
    </row>
    <row r="95" spans="1:16">
      <c r="A95" s="849" t="s">
        <v>139</v>
      </c>
      <c r="B95" s="850"/>
      <c r="C95" s="850"/>
      <c r="D95" s="850"/>
      <c r="E95" s="850"/>
      <c r="F95" s="850"/>
      <c r="G95" s="850"/>
      <c r="H95" s="850"/>
      <c r="I95" s="850"/>
      <c r="J95" s="851"/>
      <c r="K95" s="88">
        <f>L83*10.99</f>
        <v>2698256.89</v>
      </c>
      <c r="L95" s="89"/>
      <c r="M95" s="89"/>
      <c r="N95" s="89"/>
      <c r="O95" s="90"/>
      <c r="P95" s="90"/>
    </row>
    <row r="96" spans="1:16">
      <c r="A96" s="849" t="s">
        <v>140</v>
      </c>
      <c r="B96" s="850"/>
      <c r="C96" s="850"/>
      <c r="D96" s="850"/>
      <c r="E96" s="850"/>
      <c r="F96" s="850"/>
      <c r="G96" s="850"/>
      <c r="H96" s="850"/>
      <c r="I96" s="850"/>
      <c r="J96" s="851"/>
      <c r="K96" s="88">
        <f>K91*10.99*0.85</f>
        <v>1490786.91</v>
      </c>
      <c r="L96" s="89"/>
      <c r="M96" s="89"/>
      <c r="N96" s="89"/>
      <c r="O96" s="90"/>
      <c r="P96" s="90"/>
    </row>
    <row r="97" spans="1:16">
      <c r="A97" s="849" t="s">
        <v>143</v>
      </c>
      <c r="B97" s="850"/>
      <c r="C97" s="850"/>
      <c r="D97" s="850"/>
      <c r="E97" s="850"/>
      <c r="F97" s="850"/>
      <c r="G97" s="850"/>
      <c r="H97" s="850"/>
      <c r="I97" s="850"/>
      <c r="J97" s="851"/>
      <c r="K97" s="88">
        <f>K92*10.99*0.8</f>
        <v>863442.19</v>
      </c>
      <c r="L97" s="89"/>
      <c r="M97" s="89"/>
      <c r="N97" s="89"/>
      <c r="O97" s="90"/>
      <c r="P97" s="90"/>
    </row>
    <row r="98" spans="1:16">
      <c r="A98" s="856" t="s">
        <v>55</v>
      </c>
      <c r="B98" s="857"/>
      <c r="C98" s="857"/>
      <c r="D98" s="857"/>
      <c r="E98" s="857"/>
      <c r="F98" s="857"/>
      <c r="G98" s="857"/>
      <c r="H98" s="857"/>
      <c r="I98" s="857"/>
      <c r="J98" s="858"/>
      <c r="K98" s="91">
        <f>SUM(K95:K97)</f>
        <v>5052485.99</v>
      </c>
      <c r="L98" s="89"/>
      <c r="M98" s="89"/>
      <c r="N98" s="89"/>
      <c r="O98" s="92"/>
      <c r="P98" s="90"/>
    </row>
    <row r="99" spans="1:16">
      <c r="A99" s="130" t="s">
        <v>90</v>
      </c>
      <c r="B99" s="131"/>
      <c r="C99" s="131"/>
      <c r="D99" s="131"/>
      <c r="E99" s="131"/>
      <c r="F99" s="131"/>
      <c r="G99" s="131"/>
      <c r="H99" s="131"/>
      <c r="I99" s="131"/>
      <c r="J99" s="132"/>
      <c r="K99" s="133">
        <f>K98</f>
        <v>5052485.99</v>
      </c>
      <c r="L99" s="90"/>
      <c r="M99" s="90"/>
      <c r="N99" s="90"/>
      <c r="O99" s="90"/>
      <c r="P99" s="90"/>
    </row>
    <row r="100" spans="1:16">
      <c r="A100" s="93"/>
      <c r="B100" s="93"/>
      <c r="C100" s="93"/>
      <c r="D100" s="93"/>
      <c r="E100" s="93"/>
      <c r="F100" s="93"/>
      <c r="G100" s="93"/>
      <c r="H100" s="93"/>
      <c r="I100" s="93"/>
      <c r="J100" s="93"/>
      <c r="K100" s="71"/>
      <c r="L100" s="72"/>
      <c r="M100" s="72"/>
      <c r="N100" s="72"/>
      <c r="O100" s="72"/>
      <c r="P100" s="72"/>
    </row>
    <row r="101" spans="1:16">
      <c r="A101" s="239"/>
      <c r="B101" s="239"/>
      <c r="C101" s="240"/>
      <c r="D101" s="238"/>
      <c r="E101" s="241"/>
      <c r="F101" s="237"/>
      <c r="G101" s="237"/>
      <c r="H101" s="237"/>
      <c r="I101" s="237"/>
      <c r="J101" s="237"/>
      <c r="K101" s="155"/>
      <c r="L101" s="237"/>
      <c r="M101" s="237"/>
      <c r="N101" s="237"/>
      <c r="O101" s="237"/>
      <c r="P101" s="237"/>
    </row>
    <row r="102" spans="1:16" ht="13.8">
      <c r="A102" s="94" t="s">
        <v>111</v>
      </c>
      <c r="B102" s="95"/>
      <c r="C102" s="156"/>
      <c r="D102" s="97"/>
      <c r="E102" s="97"/>
      <c r="F102" s="96"/>
      <c r="G102" s="96"/>
      <c r="H102" s="885"/>
      <c r="I102" s="885"/>
      <c r="J102" s="94"/>
      <c r="K102" s="98"/>
      <c r="L102" s="96" t="s">
        <v>56</v>
      </c>
      <c r="M102" s="96"/>
      <c r="N102" s="99"/>
      <c r="O102" s="99"/>
      <c r="P102" s="100"/>
    </row>
    <row r="103" spans="1:16" ht="13.8">
      <c r="A103" s="94"/>
      <c r="B103" s="95" t="s">
        <v>57</v>
      </c>
      <c r="C103" s="94"/>
      <c r="D103" s="101"/>
      <c r="E103" s="102"/>
      <c r="F103" s="96"/>
      <c r="G103" s="102"/>
      <c r="H103" s="843" t="s">
        <v>58</v>
      </c>
      <c r="I103" s="843"/>
      <c r="J103" s="94"/>
      <c r="K103" s="98"/>
      <c r="L103" s="96" t="s">
        <v>59</v>
      </c>
      <c r="M103" s="102"/>
      <c r="N103" s="99"/>
      <c r="O103" s="99"/>
      <c r="P103" s="100"/>
    </row>
    <row r="104" spans="1:16" ht="13.8">
      <c r="A104" s="94"/>
      <c r="B104" s="95"/>
      <c r="C104" s="94"/>
      <c r="D104" s="94"/>
      <c r="E104" s="189"/>
      <c r="F104" s="97"/>
      <c r="G104" s="103"/>
      <c r="H104" s="104"/>
      <c r="I104" s="104"/>
      <c r="J104" s="94"/>
      <c r="K104" s="98"/>
      <c r="L104" s="99"/>
      <c r="M104" s="99"/>
      <c r="N104" s="99"/>
      <c r="O104" s="99"/>
      <c r="P104" s="100"/>
    </row>
    <row r="105" spans="1:16" ht="13.8">
      <c r="A105" s="77"/>
      <c r="B105" s="78"/>
      <c r="C105" s="79"/>
      <c r="D105" s="80"/>
      <c r="E105" s="80"/>
      <c r="F105" s="81"/>
      <c r="G105" s="81"/>
      <c r="H105" s="86"/>
      <c r="I105" s="86"/>
      <c r="J105" s="81"/>
      <c r="K105" s="81"/>
      <c r="L105" s="81"/>
      <c r="M105" s="81"/>
      <c r="N105" s="81"/>
      <c r="O105" s="81"/>
      <c r="P105" s="100"/>
    </row>
    <row r="106" spans="1:16" ht="13.8">
      <c r="A106" s="77"/>
      <c r="B106" s="78"/>
      <c r="C106" s="79"/>
      <c r="D106" s="80"/>
      <c r="E106" s="80"/>
      <c r="F106" s="81"/>
      <c r="G106" s="81"/>
      <c r="H106" s="86"/>
      <c r="I106" s="86"/>
      <c r="J106" s="81"/>
      <c r="K106" s="81"/>
      <c r="L106" s="81"/>
      <c r="M106" s="81"/>
      <c r="N106" s="81"/>
      <c r="O106" s="81"/>
      <c r="P106" s="100"/>
    </row>
    <row r="107" spans="1:16" ht="13.8">
      <c r="A107" s="94" t="s">
        <v>60</v>
      </c>
      <c r="B107" s="95"/>
      <c r="C107" s="96"/>
      <c r="D107" s="97"/>
      <c r="E107" s="97"/>
      <c r="F107" s="96"/>
      <c r="G107" s="96"/>
      <c r="H107" s="844"/>
      <c r="I107" s="844"/>
      <c r="J107" s="94"/>
      <c r="K107" s="98"/>
      <c r="L107" s="96" t="s">
        <v>61</v>
      </c>
      <c r="M107" s="96"/>
      <c r="N107" s="99"/>
      <c r="O107" s="99"/>
      <c r="P107" s="100"/>
    </row>
    <row r="108" spans="1:16" ht="13.8">
      <c r="A108" s="94"/>
      <c r="B108" s="95" t="s">
        <v>57</v>
      </c>
      <c r="C108" s="94"/>
      <c r="D108" s="101"/>
      <c r="E108" s="102"/>
      <c r="F108" s="96"/>
      <c r="G108" s="102"/>
      <c r="H108" s="843" t="s">
        <v>58</v>
      </c>
      <c r="I108" s="843"/>
      <c r="J108" s="94"/>
      <c r="K108" s="98"/>
      <c r="L108" s="96" t="s">
        <v>59</v>
      </c>
      <c r="M108" s="102"/>
      <c r="N108" s="99"/>
      <c r="O108" s="99"/>
      <c r="P108" s="100"/>
    </row>
    <row r="109" spans="1:16" ht="13.8">
      <c r="A109" s="94"/>
      <c r="B109" s="95"/>
      <c r="C109" s="94"/>
      <c r="D109" s="94"/>
      <c r="E109" s="189"/>
      <c r="F109" s="97"/>
      <c r="G109" s="103"/>
      <c r="H109" s="104"/>
      <c r="I109" s="104"/>
      <c r="J109" s="94"/>
      <c r="K109" s="98"/>
      <c r="L109" s="99"/>
      <c r="M109" s="99"/>
      <c r="N109" s="99"/>
      <c r="O109" s="99"/>
      <c r="P109" s="100"/>
    </row>
    <row r="110" spans="1:16" ht="13.8">
      <c r="A110" s="94" t="s">
        <v>62</v>
      </c>
      <c r="B110" s="105"/>
      <c r="C110" s="106"/>
      <c r="D110" s="107"/>
      <c r="E110" s="107"/>
      <c r="F110" s="102"/>
      <c r="G110" s="107"/>
      <c r="H110" s="104"/>
      <c r="I110" s="108"/>
      <c r="J110" s="109"/>
      <c r="K110" s="109"/>
      <c r="L110" s="96" t="s">
        <v>144</v>
      </c>
      <c r="M110" s="96"/>
      <c r="N110" s="99"/>
      <c r="O110" s="110"/>
      <c r="P110" s="100"/>
    </row>
    <row r="111" spans="1:16" ht="13.8">
      <c r="A111" s="111" t="s">
        <v>145</v>
      </c>
      <c r="B111" s="112"/>
      <c r="C111" s="113"/>
      <c r="D111" s="107"/>
      <c r="E111" s="107"/>
      <c r="F111" s="111"/>
      <c r="G111" s="105"/>
      <c r="H111" s="843" t="s">
        <v>58</v>
      </c>
      <c r="I111" s="843"/>
      <c r="J111" s="107"/>
      <c r="K111" s="109"/>
      <c r="L111" s="96" t="s">
        <v>59</v>
      </c>
      <c r="M111" s="102"/>
      <c r="N111" s="99"/>
      <c r="O111" s="110"/>
      <c r="P111" s="82"/>
    </row>
    <row r="112" spans="1:16" ht="13.8">
      <c r="A112" s="97"/>
      <c r="B112" s="114"/>
      <c r="C112" s="94"/>
      <c r="D112" s="97"/>
      <c r="E112" s="114"/>
      <c r="F112" s="94"/>
      <c r="G112" s="101"/>
      <c r="H112" s="115"/>
      <c r="I112" s="187"/>
      <c r="J112" s="107"/>
      <c r="K112" s="109"/>
      <c r="L112" s="96"/>
      <c r="M112" s="107"/>
      <c r="N112" s="109"/>
      <c r="O112" s="110"/>
      <c r="P112" s="82"/>
    </row>
    <row r="113" spans="1:16" ht="13.8">
      <c r="A113" s="97"/>
      <c r="B113" s="114"/>
      <c r="C113" s="94"/>
      <c r="D113" s="105"/>
      <c r="E113" s="106"/>
      <c r="F113" s="107"/>
      <c r="G113" s="116"/>
      <c r="H113" s="108"/>
      <c r="I113" s="108"/>
      <c r="J113" s="109"/>
      <c r="K113" s="109"/>
      <c r="L113" s="94"/>
      <c r="M113" s="117"/>
      <c r="N113" s="117"/>
      <c r="O113" s="118"/>
      <c r="P113" s="82"/>
    </row>
    <row r="114" spans="1:16" ht="13.8">
      <c r="A114" s="94" t="s">
        <v>103</v>
      </c>
      <c r="B114" s="102"/>
      <c r="C114" s="102"/>
      <c r="D114" s="102"/>
      <c r="E114" s="102"/>
      <c r="F114" s="102"/>
      <c r="G114" s="111"/>
      <c r="H114" s="104"/>
      <c r="I114" s="108"/>
      <c r="J114" s="109"/>
      <c r="K114" s="109"/>
      <c r="L114" s="94"/>
      <c r="M114" s="117"/>
      <c r="N114" s="117"/>
      <c r="O114" s="118"/>
      <c r="P114" s="82"/>
    </row>
    <row r="115" spans="1:16" ht="13.8">
      <c r="A115" s="119" t="s">
        <v>63</v>
      </c>
      <c r="B115" s="114"/>
      <c r="C115" s="120"/>
      <c r="D115" s="97"/>
      <c r="E115" s="121"/>
      <c r="F115" s="122"/>
      <c r="G115" s="111"/>
      <c r="H115" s="104"/>
      <c r="I115" s="108"/>
      <c r="J115" s="109"/>
      <c r="K115" s="109"/>
      <c r="L115" s="123"/>
      <c r="M115" s="111"/>
      <c r="N115" s="117"/>
      <c r="O115" s="118"/>
      <c r="P115" s="82"/>
    </row>
    <row r="116" spans="1:16" ht="13.8">
      <c r="A116" s="119" t="s">
        <v>64</v>
      </c>
      <c r="B116" s="114"/>
      <c r="C116" s="124"/>
      <c r="D116" s="121"/>
      <c r="E116" s="121"/>
      <c r="F116" s="96"/>
      <c r="G116" s="111"/>
      <c r="H116" s="104"/>
      <c r="I116" s="108"/>
      <c r="J116" s="109"/>
      <c r="K116" s="109"/>
      <c r="L116" s="123" t="s">
        <v>96</v>
      </c>
      <c r="M116" s="111"/>
      <c r="N116" s="117"/>
      <c r="O116" s="118"/>
      <c r="P116" s="82"/>
    </row>
    <row r="117" spans="1:16" ht="13.8">
      <c r="A117" s="119"/>
      <c r="B117" s="114"/>
      <c r="C117" s="124"/>
      <c r="D117" s="94"/>
      <c r="E117" s="94"/>
      <c r="F117" s="101"/>
      <c r="G117" s="107"/>
      <c r="H117" s="188" t="s">
        <v>58</v>
      </c>
      <c r="I117" s="188"/>
      <c r="J117" s="109"/>
      <c r="K117" s="109"/>
      <c r="L117" s="96" t="s">
        <v>59</v>
      </c>
      <c r="M117" s="111"/>
      <c r="N117" s="117"/>
      <c r="O117" s="118"/>
      <c r="P117" s="82"/>
    </row>
    <row r="118" spans="1:16" ht="13.8">
      <c r="A118" s="119"/>
      <c r="B118" s="114"/>
      <c r="C118" s="124"/>
      <c r="D118" s="94"/>
      <c r="E118" s="94"/>
      <c r="F118" s="101"/>
      <c r="G118" s="107"/>
      <c r="H118" s="187"/>
      <c r="I118" s="187"/>
      <c r="J118" s="109"/>
      <c r="K118" s="109"/>
      <c r="L118" s="96"/>
      <c r="M118" s="111"/>
      <c r="N118" s="117"/>
      <c r="O118" s="118"/>
      <c r="P118" s="82"/>
    </row>
    <row r="119" spans="1:16">
      <c r="A119" s="138" t="s">
        <v>108</v>
      </c>
      <c r="B119" s="139"/>
      <c r="C119" s="144"/>
      <c r="D119" s="141"/>
      <c r="E119" s="141"/>
      <c r="F119" s="140"/>
      <c r="G119" s="142"/>
      <c r="H119" s="145"/>
      <c r="I119" s="146"/>
      <c r="J119" s="147"/>
      <c r="K119" s="147"/>
      <c r="L119" s="148" t="s">
        <v>109</v>
      </c>
      <c r="M119" s="149"/>
      <c r="N119" s="150"/>
      <c r="O119" s="151"/>
      <c r="P119" s="151"/>
    </row>
    <row r="120" spans="1:16">
      <c r="A120" s="141"/>
      <c r="B120" s="152"/>
      <c r="C120" s="140"/>
      <c r="D120" s="141"/>
      <c r="E120" s="141"/>
      <c r="F120" s="141"/>
      <c r="G120" s="153"/>
      <c r="H120" s="154" t="s">
        <v>58</v>
      </c>
      <c r="I120" s="154"/>
      <c r="J120" s="147"/>
      <c r="K120" s="147"/>
      <c r="L120" s="153" t="s">
        <v>59</v>
      </c>
      <c r="M120" s="149"/>
      <c r="N120" s="150"/>
      <c r="O120" s="143"/>
      <c r="P120" s="143"/>
    </row>
    <row r="121" spans="1:16" ht="13.8">
      <c r="A121" s="236"/>
      <c r="B121" s="236"/>
      <c r="C121" s="83"/>
      <c r="D121" s="84"/>
      <c r="E121" s="85"/>
      <c r="F121" s="82"/>
      <c r="G121" s="82"/>
      <c r="H121" s="87"/>
      <c r="I121" s="87"/>
      <c r="J121" s="82"/>
      <c r="K121" s="82"/>
      <c r="L121" s="82"/>
      <c r="M121" s="82"/>
      <c r="N121" s="82"/>
      <c r="O121" s="82"/>
      <c r="P121" s="82"/>
    </row>
    <row r="122" spans="1:16" ht="13.8">
      <c r="A122" s="105" t="s">
        <v>97</v>
      </c>
      <c r="B122" s="125"/>
      <c r="C122" s="127"/>
      <c r="D122" s="97"/>
      <c r="E122" s="97"/>
      <c r="F122" s="121"/>
      <c r="G122" s="126"/>
      <c r="H122" s="104"/>
      <c r="I122" s="108"/>
      <c r="J122" s="109"/>
      <c r="K122" s="109"/>
      <c r="L122" s="123" t="s">
        <v>98</v>
      </c>
      <c r="M122" s="111"/>
      <c r="N122" s="117"/>
      <c r="O122" s="82"/>
      <c r="P122" s="82"/>
    </row>
    <row r="123" spans="1:16" ht="13.8">
      <c r="A123" s="97"/>
      <c r="B123" s="128"/>
      <c r="C123" s="121"/>
      <c r="D123" s="97"/>
      <c r="E123" s="97"/>
      <c r="F123" s="97"/>
      <c r="G123" s="96"/>
      <c r="H123" s="188" t="s">
        <v>58</v>
      </c>
      <c r="I123" s="188"/>
      <c r="J123" s="109"/>
      <c r="K123" s="109"/>
      <c r="L123" s="96" t="s">
        <v>59</v>
      </c>
      <c r="M123" s="111"/>
      <c r="N123" s="117"/>
      <c r="O123" s="82"/>
      <c r="P123" s="82"/>
    </row>
    <row r="124" spans="1:16" ht="13.8">
      <c r="A124" s="236"/>
      <c r="B124" s="236"/>
      <c r="C124" s="83"/>
      <c r="D124" s="84"/>
      <c r="E124" s="85"/>
      <c r="F124" s="82"/>
      <c r="G124" s="82"/>
      <c r="H124" s="87"/>
      <c r="I124" s="87"/>
      <c r="J124" s="82"/>
      <c r="K124" s="82"/>
      <c r="L124" s="82"/>
      <c r="M124" s="82"/>
      <c r="N124" s="82"/>
      <c r="O124" s="82"/>
      <c r="P124" s="82"/>
    </row>
    <row r="125" spans="1:16">
      <c r="A125" s="231"/>
      <c r="B125" s="231"/>
      <c r="C125" s="231"/>
      <c r="D125" s="231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</row>
    <row r="126" spans="1:16">
      <c r="A126" s="231"/>
      <c r="B126" s="231"/>
      <c r="C126" s="231"/>
      <c r="D126" s="231"/>
      <c r="E126" s="231"/>
      <c r="F126" s="231"/>
      <c r="G126" s="231"/>
      <c r="H126" s="231"/>
      <c r="I126" s="231"/>
      <c r="J126" s="231"/>
      <c r="K126" s="231"/>
      <c r="L126" s="231"/>
      <c r="M126" s="231"/>
      <c r="N126" s="231"/>
      <c r="O126" s="231"/>
      <c r="P126" s="231"/>
    </row>
    <row r="127" spans="1:16">
      <c r="A127" s="231"/>
      <c r="B127" s="231"/>
      <c r="C127" s="231"/>
      <c r="D127" s="231"/>
      <c r="E127" s="231"/>
      <c r="F127" s="231"/>
      <c r="G127" s="231"/>
      <c r="H127" s="231"/>
      <c r="I127" s="231"/>
      <c r="J127" s="231"/>
      <c r="K127" s="231"/>
      <c r="L127" s="231"/>
      <c r="M127" s="231"/>
      <c r="N127" s="231"/>
      <c r="O127" s="231"/>
      <c r="P127" s="231"/>
    </row>
    <row r="128" spans="1:16">
      <c r="A128" s="231"/>
      <c r="B128" s="231"/>
      <c r="C128" s="231"/>
      <c r="D128" s="231"/>
      <c r="E128" s="231"/>
      <c r="F128" s="231"/>
      <c r="G128" s="231"/>
      <c r="H128" s="231"/>
      <c r="I128" s="231"/>
      <c r="J128" s="231"/>
      <c r="K128" s="231"/>
      <c r="L128" s="231"/>
      <c r="M128" s="231"/>
      <c r="N128" s="231"/>
      <c r="O128" s="231"/>
      <c r="P128" s="231"/>
    </row>
    <row r="129" spans="17:24" s="231" customFormat="1">
      <c r="Q129" s="134"/>
      <c r="R129" s="134"/>
      <c r="S129" s="134"/>
      <c r="T129" s="134"/>
      <c r="U129" s="134"/>
      <c r="V129" s="134"/>
      <c r="W129" s="134"/>
      <c r="X129" s="134"/>
    </row>
    <row r="130" spans="17:24" s="231" customFormat="1">
      <c r="Q130" s="134"/>
      <c r="R130" s="134"/>
      <c r="S130" s="134"/>
      <c r="T130" s="134"/>
      <c r="U130" s="134"/>
      <c r="V130" s="134"/>
      <c r="W130" s="134"/>
      <c r="X130" s="134"/>
    </row>
    <row r="131" spans="17:24" s="231" customFormat="1">
      <c r="Q131" s="134"/>
      <c r="R131" s="134"/>
      <c r="S131" s="134"/>
      <c r="T131" s="134"/>
      <c r="U131" s="134"/>
      <c r="V131" s="134"/>
      <c r="W131" s="134"/>
      <c r="X131" s="134"/>
    </row>
    <row r="132" spans="17:24" s="231" customFormat="1">
      <c r="Q132" s="134"/>
      <c r="R132" s="134"/>
      <c r="S132" s="134"/>
      <c r="T132" s="134"/>
      <c r="U132" s="134"/>
      <c r="V132" s="134"/>
      <c r="W132" s="134"/>
      <c r="X132" s="134"/>
    </row>
    <row r="133" spans="17:24" s="231" customFormat="1">
      <c r="Q133" s="134"/>
      <c r="R133" s="134"/>
      <c r="S133" s="134"/>
      <c r="T133" s="134"/>
      <c r="U133" s="134"/>
      <c r="V133" s="134"/>
      <c r="W133" s="134"/>
      <c r="X133" s="134"/>
    </row>
    <row r="134" spans="17:24" s="231" customFormat="1">
      <c r="Q134" s="134"/>
      <c r="R134" s="134"/>
      <c r="S134" s="134"/>
      <c r="T134" s="134"/>
      <c r="U134" s="134"/>
      <c r="V134" s="134"/>
      <c r="W134" s="134"/>
      <c r="X134" s="134"/>
    </row>
    <row r="135" spans="17:24" s="231" customFormat="1">
      <c r="Q135" s="134"/>
      <c r="R135" s="134"/>
      <c r="S135" s="134"/>
      <c r="T135" s="134"/>
      <c r="U135" s="134"/>
      <c r="V135" s="134"/>
      <c r="W135" s="134"/>
      <c r="X135" s="134"/>
    </row>
    <row r="136" spans="17:24" s="231" customFormat="1">
      <c r="Q136" s="134"/>
      <c r="R136" s="134"/>
      <c r="S136" s="134"/>
      <c r="T136" s="134"/>
      <c r="U136" s="134"/>
      <c r="V136" s="134"/>
      <c r="W136" s="134"/>
      <c r="X136" s="134"/>
    </row>
    <row r="137" spans="17:24" s="231" customFormat="1">
      <c r="Q137" s="134"/>
      <c r="R137" s="134"/>
      <c r="S137" s="134"/>
      <c r="T137" s="134"/>
      <c r="U137" s="134"/>
      <c r="V137" s="134"/>
      <c r="W137" s="134"/>
      <c r="X137" s="134"/>
    </row>
    <row r="138" spans="17:24" s="231" customFormat="1">
      <c r="Q138" s="134"/>
      <c r="R138" s="134"/>
      <c r="S138" s="134"/>
      <c r="T138" s="134"/>
      <c r="U138" s="134"/>
      <c r="V138" s="134"/>
      <c r="W138" s="134"/>
      <c r="X138" s="134"/>
    </row>
    <row r="139" spans="17:24" s="231" customFormat="1">
      <c r="Q139" s="134"/>
      <c r="R139" s="134"/>
      <c r="S139" s="134"/>
      <c r="T139" s="134"/>
      <c r="U139" s="134"/>
      <c r="V139" s="134"/>
      <c r="W139" s="134"/>
      <c r="X139" s="134"/>
    </row>
    <row r="140" spans="17:24" s="231" customFormat="1">
      <c r="Q140" s="134"/>
      <c r="R140" s="134"/>
      <c r="S140" s="134"/>
      <c r="T140" s="134"/>
      <c r="U140" s="134"/>
      <c r="V140" s="134"/>
      <c r="W140" s="134"/>
      <c r="X140" s="134"/>
    </row>
    <row r="141" spans="17:24" s="231" customFormat="1">
      <c r="Q141" s="134"/>
      <c r="R141" s="134"/>
      <c r="S141" s="134"/>
      <c r="T141" s="134"/>
      <c r="U141" s="134"/>
      <c r="V141" s="134"/>
      <c r="W141" s="134"/>
      <c r="X141" s="134"/>
    </row>
    <row r="142" spans="17:24" s="231" customFormat="1">
      <c r="Q142" s="134"/>
      <c r="R142" s="134"/>
      <c r="S142" s="134"/>
      <c r="T142" s="134"/>
      <c r="U142" s="134"/>
      <c r="V142" s="134"/>
      <c r="W142" s="134"/>
      <c r="X142" s="134"/>
    </row>
    <row r="143" spans="17:24" s="231" customFormat="1">
      <c r="Q143" s="134"/>
      <c r="R143" s="134"/>
      <c r="S143" s="134"/>
      <c r="T143" s="134"/>
      <c r="U143" s="134"/>
      <c r="V143" s="134"/>
      <c r="W143" s="134"/>
      <c r="X143" s="134"/>
    </row>
    <row r="144" spans="17:24" s="231" customFormat="1">
      <c r="Q144" s="134"/>
      <c r="R144" s="134"/>
      <c r="S144" s="134"/>
      <c r="T144" s="134"/>
      <c r="U144" s="134"/>
      <c r="V144" s="134"/>
      <c r="W144" s="134"/>
      <c r="X144" s="134"/>
    </row>
    <row r="145" spans="17:24" s="231" customFormat="1">
      <c r="Q145" s="134"/>
      <c r="R145" s="134"/>
      <c r="S145" s="134"/>
      <c r="T145" s="134"/>
      <c r="U145" s="134"/>
      <c r="V145" s="134"/>
      <c r="W145" s="134"/>
      <c r="X145" s="134"/>
    </row>
    <row r="146" spans="17:24" s="231" customFormat="1">
      <c r="Q146" s="134"/>
      <c r="R146" s="134"/>
      <c r="S146" s="134"/>
      <c r="T146" s="134"/>
      <c r="U146" s="134"/>
      <c r="V146" s="134"/>
      <c r="W146" s="134"/>
      <c r="X146" s="134"/>
    </row>
    <row r="147" spans="17:24" s="231" customFormat="1">
      <c r="Q147" s="134"/>
      <c r="R147" s="134"/>
      <c r="S147" s="134"/>
      <c r="T147" s="134"/>
      <c r="U147" s="134"/>
      <c r="V147" s="134"/>
      <c r="W147" s="134"/>
      <c r="X147" s="134"/>
    </row>
    <row r="148" spans="17:24" s="231" customFormat="1">
      <c r="Q148" s="134"/>
      <c r="R148" s="134"/>
      <c r="S148" s="134"/>
      <c r="T148" s="134"/>
      <c r="U148" s="134"/>
      <c r="V148" s="134"/>
      <c r="W148" s="134"/>
      <c r="X148" s="134"/>
    </row>
    <row r="149" spans="17:24" s="231" customFormat="1">
      <c r="Q149" s="134"/>
      <c r="R149" s="134"/>
      <c r="S149" s="134"/>
      <c r="T149" s="134"/>
      <c r="U149" s="134"/>
      <c r="V149" s="134"/>
      <c r="W149" s="134"/>
      <c r="X149" s="134"/>
    </row>
    <row r="150" spans="17:24" s="231" customFormat="1">
      <c r="Q150" s="134"/>
      <c r="R150" s="134"/>
      <c r="S150" s="134"/>
      <c r="T150" s="134"/>
      <c r="U150" s="134"/>
      <c r="V150" s="134"/>
      <c r="W150" s="134"/>
      <c r="X150" s="134"/>
    </row>
    <row r="151" spans="17:24" s="231" customFormat="1">
      <c r="Q151" s="134"/>
      <c r="R151" s="134"/>
      <c r="S151" s="134"/>
      <c r="T151" s="134"/>
      <c r="U151" s="134"/>
      <c r="V151" s="134"/>
      <c r="W151" s="134"/>
      <c r="X151" s="134"/>
    </row>
    <row r="152" spans="17:24" s="231" customFormat="1">
      <c r="Q152" s="134"/>
      <c r="R152" s="134"/>
      <c r="S152" s="134"/>
      <c r="T152" s="134"/>
      <c r="U152" s="134"/>
      <c r="V152" s="134"/>
      <c r="W152" s="134"/>
      <c r="X152" s="134"/>
    </row>
    <row r="153" spans="17:24" s="231" customFormat="1">
      <c r="Q153" s="134"/>
      <c r="R153" s="134"/>
      <c r="S153" s="134"/>
      <c r="T153" s="134"/>
      <c r="U153" s="134"/>
      <c r="V153" s="134"/>
      <c r="W153" s="134"/>
      <c r="X153" s="134"/>
    </row>
    <row r="154" spans="17:24" s="231" customFormat="1">
      <c r="Q154" s="134"/>
      <c r="R154" s="134"/>
      <c r="S154" s="134"/>
      <c r="T154" s="134"/>
      <c r="U154" s="134"/>
      <c r="V154" s="134"/>
      <c r="W154" s="134"/>
      <c r="X154" s="134"/>
    </row>
    <row r="155" spans="17:24" s="231" customFormat="1">
      <c r="Q155" s="134"/>
      <c r="R155" s="134"/>
      <c r="S155" s="134"/>
      <c r="T155" s="134"/>
      <c r="U155" s="134"/>
      <c r="V155" s="134"/>
      <c r="W155" s="134"/>
      <c r="X155" s="134"/>
    </row>
    <row r="156" spans="17:24" s="231" customFormat="1">
      <c r="Q156" s="134"/>
      <c r="R156" s="134"/>
      <c r="S156" s="134"/>
      <c r="T156" s="134"/>
      <c r="U156" s="134"/>
      <c r="V156" s="134"/>
      <c r="W156" s="134"/>
      <c r="X156" s="134"/>
    </row>
    <row r="157" spans="17:24" s="231" customFormat="1">
      <c r="Q157" s="134"/>
      <c r="R157" s="134"/>
      <c r="S157" s="134"/>
      <c r="T157" s="134"/>
      <c r="U157" s="134"/>
      <c r="V157" s="134"/>
      <c r="W157" s="134"/>
      <c r="X157" s="134"/>
    </row>
    <row r="158" spans="17:24" s="231" customFormat="1">
      <c r="Q158" s="134"/>
      <c r="R158" s="134"/>
      <c r="S158" s="134"/>
      <c r="T158" s="134"/>
      <c r="U158" s="134"/>
      <c r="V158" s="134"/>
      <c r="W158" s="134"/>
      <c r="X158" s="134"/>
    </row>
  </sheetData>
  <mergeCells count="77">
    <mergeCell ref="A89:J89"/>
    <mergeCell ref="P28:P31"/>
    <mergeCell ref="A83:J83"/>
    <mergeCell ref="A28:B28"/>
    <mergeCell ref="C28:C31"/>
    <mergeCell ref="D28:D31"/>
    <mergeCell ref="E28:E31"/>
    <mergeCell ref="F28:F31"/>
    <mergeCell ref="G28:J28"/>
    <mergeCell ref="I30:I31"/>
    <mergeCell ref="J30:J31"/>
    <mergeCell ref="A29:A31"/>
    <mergeCell ref="B29:B31"/>
    <mergeCell ref="G29:G31"/>
    <mergeCell ref="H29:J29"/>
    <mergeCell ref="H30:H31"/>
    <mergeCell ref="A84:J84"/>
    <mergeCell ref="A85:J85"/>
    <mergeCell ref="A86:J86"/>
    <mergeCell ref="A87:J87"/>
    <mergeCell ref="A88:J88"/>
    <mergeCell ref="L29:N29"/>
    <mergeCell ref="L30:L31"/>
    <mergeCell ref="M30:M31"/>
    <mergeCell ref="N30:N31"/>
    <mergeCell ref="K28:N28"/>
    <mergeCell ref="K29:K31"/>
    <mergeCell ref="O28:O31"/>
    <mergeCell ref="N4:Q4"/>
    <mergeCell ref="N5:Q5"/>
    <mergeCell ref="C6:L6"/>
    <mergeCell ref="N6:Q6"/>
    <mergeCell ref="C7:L7"/>
    <mergeCell ref="N7:Q7"/>
    <mergeCell ref="N14:Q14"/>
    <mergeCell ref="C8:K8"/>
    <mergeCell ref="N8:Q8"/>
    <mergeCell ref="C9:L9"/>
    <mergeCell ref="N9:Q9"/>
    <mergeCell ref="C10:L10"/>
    <mergeCell ref="N10:Q10"/>
    <mergeCell ref="C11:L11"/>
    <mergeCell ref="N11:Q11"/>
    <mergeCell ref="C12:L12"/>
    <mergeCell ref="N12:Q12"/>
    <mergeCell ref="N13:Q13"/>
    <mergeCell ref="N15:Q15"/>
    <mergeCell ref="N16:Q16"/>
    <mergeCell ref="J18:K19"/>
    <mergeCell ref="L18:M19"/>
    <mergeCell ref="N18:Q18"/>
    <mergeCell ref="N19:O19"/>
    <mergeCell ref="P19:Q19"/>
    <mergeCell ref="J20:K20"/>
    <mergeCell ref="L20:M20"/>
    <mergeCell ref="N20:O20"/>
    <mergeCell ref="P20:Q20"/>
    <mergeCell ref="H26:I26"/>
    <mergeCell ref="A33:P33"/>
    <mergeCell ref="A43:P43"/>
    <mergeCell ref="A53:P53"/>
    <mergeCell ref="A63:P63"/>
    <mergeCell ref="A73:P73"/>
    <mergeCell ref="A94:P94"/>
    <mergeCell ref="A95:J95"/>
    <mergeCell ref="A96:J96"/>
    <mergeCell ref="A97:J97"/>
    <mergeCell ref="A90:J90"/>
    <mergeCell ref="A91:J91"/>
    <mergeCell ref="A92:J92"/>
    <mergeCell ref="A93:J93"/>
    <mergeCell ref="H111:I111"/>
    <mergeCell ref="A98:J98"/>
    <mergeCell ref="H102:I102"/>
    <mergeCell ref="H103:I103"/>
    <mergeCell ref="H107:I107"/>
    <mergeCell ref="H108:I108"/>
  </mergeCells>
  <pageMargins left="0" right="0" top="0" bottom="0" header="0.31496062992125984" footer="0.31496062992125984"/>
  <pageSetup paperSize="9" scale="8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164"/>
  <sheetViews>
    <sheetView topLeftCell="A19" workbookViewId="0">
      <selection activeCell="P165" sqref="A1:Q165"/>
    </sheetView>
  </sheetViews>
  <sheetFormatPr defaultColWidth="9.109375" defaultRowHeight="13.2"/>
  <cols>
    <col min="1" max="1" width="4.33203125" style="249" customWidth="1"/>
    <col min="2" max="2" width="5.5546875" style="249" customWidth="1"/>
    <col min="3" max="3" width="13.5546875" style="250" customWidth="1"/>
    <col min="4" max="4" width="32.44140625" style="248" customWidth="1"/>
    <col min="5" max="5" width="10.88671875" style="251" customWidth="1"/>
    <col min="6" max="6" width="18.44140625" style="247" customWidth="1"/>
    <col min="7" max="8" width="7.6640625" style="247" customWidth="1"/>
    <col min="9" max="9" width="8.44140625" style="247" customWidth="1"/>
    <col min="10" max="10" width="7.6640625" style="247" customWidth="1"/>
    <col min="11" max="11" width="11.44140625" style="247" customWidth="1"/>
    <col min="12" max="12" width="7.6640625" style="247" customWidth="1"/>
    <col min="13" max="13" width="8.5546875" style="247" customWidth="1"/>
    <col min="14" max="16" width="7.6640625" style="247" customWidth="1"/>
    <col min="17" max="16384" width="9.109375" style="231"/>
  </cols>
  <sheetData>
    <row r="1" spans="1:17" s="134" customFormat="1">
      <c r="A1" s="157"/>
      <c r="B1" s="157"/>
      <c r="C1" s="157"/>
      <c r="D1" s="158"/>
      <c r="E1" s="159"/>
      <c r="F1" s="159"/>
      <c r="G1" s="159"/>
      <c r="H1" s="159"/>
      <c r="I1" s="159"/>
      <c r="J1" s="159"/>
      <c r="K1" s="159"/>
      <c r="L1" s="134" t="s">
        <v>9</v>
      </c>
      <c r="M1" s="160"/>
      <c r="N1" s="160"/>
      <c r="O1" s="159"/>
      <c r="P1" s="159"/>
      <c r="Q1" s="159"/>
    </row>
    <row r="2" spans="1:17" s="134" customFormat="1">
      <c r="A2" s="157"/>
      <c r="B2" s="157"/>
      <c r="C2" s="157"/>
      <c r="D2" s="158"/>
      <c r="E2" s="159"/>
      <c r="F2" s="159"/>
      <c r="G2" s="159"/>
      <c r="H2" s="161"/>
      <c r="I2" s="160"/>
      <c r="J2" s="159"/>
      <c r="K2" s="159"/>
      <c r="L2" s="134" t="s">
        <v>10</v>
      </c>
      <c r="M2" s="160"/>
      <c r="N2" s="160"/>
      <c r="O2" s="159"/>
      <c r="P2" s="159"/>
      <c r="Q2" s="159"/>
    </row>
    <row r="3" spans="1:17" s="134" customFormat="1">
      <c r="A3" s="157"/>
      <c r="B3" s="157"/>
      <c r="C3" s="157"/>
      <c r="D3" s="158"/>
      <c r="E3" s="159"/>
      <c r="F3" s="159"/>
      <c r="G3" s="159"/>
      <c r="H3" s="159"/>
      <c r="I3" s="159"/>
      <c r="J3" s="159"/>
      <c r="K3" s="159"/>
      <c r="L3" s="134" t="s">
        <v>11</v>
      </c>
      <c r="M3" s="160"/>
      <c r="N3" s="160"/>
      <c r="O3" s="159"/>
      <c r="P3" s="159"/>
      <c r="Q3" s="159"/>
    </row>
    <row r="4" spans="1:17" s="164" customFormat="1">
      <c r="A4" s="157"/>
      <c r="B4" s="157"/>
      <c r="C4" s="162"/>
      <c r="D4" s="163"/>
      <c r="F4" s="165"/>
      <c r="G4" s="166"/>
      <c r="H4" s="166"/>
      <c r="I4" s="166"/>
      <c r="J4" s="166"/>
      <c r="K4" s="159"/>
      <c r="L4" s="159"/>
      <c r="M4" s="166"/>
      <c r="N4" s="869" t="s">
        <v>12</v>
      </c>
      <c r="O4" s="870"/>
      <c r="P4" s="870"/>
      <c r="Q4" s="871"/>
    </row>
    <row r="5" spans="1:17" s="164" customFormat="1">
      <c r="A5" s="157"/>
      <c r="B5" s="157"/>
      <c r="C5" s="162"/>
      <c r="D5" s="163"/>
      <c r="F5" s="165"/>
      <c r="G5" s="166"/>
      <c r="H5" s="166"/>
      <c r="I5" s="166"/>
      <c r="J5" s="160"/>
      <c r="K5" s="166"/>
      <c r="L5" s="166"/>
      <c r="M5" s="167" t="s">
        <v>13</v>
      </c>
      <c r="N5" s="869" t="s">
        <v>32</v>
      </c>
      <c r="O5" s="870"/>
      <c r="P5" s="870"/>
      <c r="Q5" s="871"/>
    </row>
    <row r="6" spans="1:17" s="164" customFormat="1" ht="12.75" customHeight="1">
      <c r="A6" s="157"/>
      <c r="B6" s="157"/>
      <c r="C6" s="874" t="s">
        <v>0</v>
      </c>
      <c r="D6" s="874"/>
      <c r="E6" s="874"/>
      <c r="F6" s="874"/>
      <c r="G6" s="874"/>
      <c r="H6" s="874"/>
      <c r="I6" s="874"/>
      <c r="J6" s="874"/>
      <c r="K6" s="874"/>
      <c r="L6" s="874"/>
      <c r="M6" s="167" t="s">
        <v>14</v>
      </c>
      <c r="N6" s="875" t="s">
        <v>48</v>
      </c>
      <c r="O6" s="875"/>
      <c r="P6" s="875"/>
      <c r="Q6" s="875"/>
    </row>
    <row r="7" spans="1:17" s="164" customFormat="1">
      <c r="A7" s="157"/>
      <c r="B7" s="157"/>
      <c r="C7" s="873" t="s">
        <v>99</v>
      </c>
      <c r="D7" s="873"/>
      <c r="E7" s="873"/>
      <c r="F7" s="873"/>
      <c r="G7" s="873"/>
      <c r="H7" s="873"/>
      <c r="I7" s="873"/>
      <c r="J7" s="873"/>
      <c r="K7" s="873"/>
      <c r="L7" s="873"/>
      <c r="M7" s="167"/>
      <c r="N7" s="869"/>
      <c r="O7" s="870"/>
      <c r="P7" s="870"/>
      <c r="Q7" s="871"/>
    </row>
    <row r="8" spans="1:17" s="164" customFormat="1">
      <c r="A8" s="157"/>
      <c r="B8" s="157"/>
      <c r="C8" s="872" t="s">
        <v>49</v>
      </c>
      <c r="D8" s="872"/>
      <c r="E8" s="872"/>
      <c r="F8" s="872"/>
      <c r="G8" s="872"/>
      <c r="H8" s="872"/>
      <c r="I8" s="872"/>
      <c r="J8" s="872"/>
      <c r="K8" s="872"/>
      <c r="L8" s="274"/>
      <c r="M8" s="167"/>
      <c r="N8" s="869"/>
      <c r="O8" s="870"/>
      <c r="P8" s="870"/>
      <c r="Q8" s="871"/>
    </row>
    <row r="9" spans="1:17" s="164" customFormat="1">
      <c r="A9" s="157"/>
      <c r="B9" s="157"/>
      <c r="C9" s="873" t="s">
        <v>110</v>
      </c>
      <c r="D9" s="873"/>
      <c r="E9" s="873"/>
      <c r="F9" s="873"/>
      <c r="G9" s="873"/>
      <c r="H9" s="873"/>
      <c r="I9" s="873"/>
      <c r="J9" s="873"/>
      <c r="K9" s="873"/>
      <c r="L9" s="873"/>
      <c r="M9" s="167" t="s">
        <v>14</v>
      </c>
      <c r="N9" s="869" t="s">
        <v>50</v>
      </c>
      <c r="O9" s="870"/>
      <c r="P9" s="870"/>
      <c r="Q9" s="871"/>
    </row>
    <row r="10" spans="1:17" s="164" customFormat="1">
      <c r="A10" s="157"/>
      <c r="B10" s="157"/>
      <c r="C10" s="872" t="s">
        <v>51</v>
      </c>
      <c r="D10" s="872"/>
      <c r="E10" s="872"/>
      <c r="F10" s="872"/>
      <c r="G10" s="872"/>
      <c r="H10" s="872"/>
      <c r="I10" s="872"/>
      <c r="J10" s="872"/>
      <c r="K10" s="872"/>
      <c r="L10" s="872"/>
      <c r="M10" s="167"/>
      <c r="N10" s="869"/>
      <c r="O10" s="870"/>
      <c r="P10" s="870"/>
      <c r="Q10" s="871"/>
    </row>
    <row r="11" spans="1:17" s="164" customFormat="1">
      <c r="A11" s="157"/>
      <c r="B11" s="157"/>
      <c r="C11" s="868" t="s">
        <v>101</v>
      </c>
      <c r="D11" s="868"/>
      <c r="E11" s="868"/>
      <c r="F11" s="868"/>
      <c r="G11" s="868"/>
      <c r="H11" s="868"/>
      <c r="I11" s="868"/>
      <c r="J11" s="868"/>
      <c r="K11" s="868"/>
      <c r="L11" s="868"/>
      <c r="M11" s="167"/>
      <c r="N11" s="869"/>
      <c r="O11" s="870"/>
      <c r="P11" s="870"/>
      <c r="Q11" s="871"/>
    </row>
    <row r="12" spans="1:17" s="164" customFormat="1">
      <c r="A12" s="157"/>
      <c r="B12" s="157"/>
      <c r="C12" s="868" t="s">
        <v>100</v>
      </c>
      <c r="D12" s="868"/>
      <c r="E12" s="868"/>
      <c r="F12" s="868"/>
      <c r="G12" s="868"/>
      <c r="H12" s="868"/>
      <c r="I12" s="868"/>
      <c r="J12" s="868"/>
      <c r="K12" s="868"/>
      <c r="L12" s="868"/>
      <c r="M12" s="159" t="s">
        <v>31</v>
      </c>
      <c r="N12" s="875"/>
      <c r="O12" s="875"/>
      <c r="P12" s="875"/>
      <c r="Q12" s="875"/>
    </row>
    <row r="13" spans="1:17" s="164" customFormat="1">
      <c r="A13" s="157"/>
      <c r="B13" s="157"/>
      <c r="C13" s="157"/>
      <c r="D13" s="158"/>
      <c r="F13" s="165"/>
      <c r="G13" s="166"/>
      <c r="H13" s="166"/>
      <c r="I13" s="166"/>
      <c r="J13" s="160"/>
      <c r="M13" s="167" t="s">
        <v>15</v>
      </c>
      <c r="N13" s="869"/>
      <c r="O13" s="870"/>
      <c r="P13" s="870"/>
      <c r="Q13" s="871"/>
    </row>
    <row r="14" spans="1:17" s="164" customFormat="1" ht="40.5" customHeight="1">
      <c r="A14" s="157"/>
      <c r="B14" s="157"/>
      <c r="C14" s="157"/>
      <c r="D14" s="168"/>
      <c r="F14" s="165"/>
      <c r="G14" s="166"/>
      <c r="H14" s="166"/>
      <c r="I14" s="159"/>
      <c r="J14" s="160"/>
      <c r="K14" s="169"/>
      <c r="L14" s="167" t="s">
        <v>18</v>
      </c>
      <c r="M14" s="170" t="s">
        <v>16</v>
      </c>
      <c r="N14" s="869" t="s">
        <v>52</v>
      </c>
      <c r="O14" s="870"/>
      <c r="P14" s="870"/>
      <c r="Q14" s="871"/>
    </row>
    <row r="15" spans="1:17" s="134" customFormat="1">
      <c r="A15" s="157"/>
      <c r="B15" s="157"/>
      <c r="C15" s="157"/>
      <c r="D15" s="158"/>
      <c r="E15" s="164"/>
      <c r="F15" s="165"/>
      <c r="G15" s="166"/>
      <c r="H15" s="166"/>
      <c r="I15" s="166"/>
      <c r="J15" s="160"/>
      <c r="K15" s="164"/>
      <c r="L15" s="164"/>
      <c r="M15" s="170" t="s">
        <v>17</v>
      </c>
      <c r="N15" s="869" t="s">
        <v>53</v>
      </c>
      <c r="O15" s="870"/>
      <c r="P15" s="870"/>
      <c r="Q15" s="871"/>
    </row>
    <row r="16" spans="1:17" s="134" customFormat="1">
      <c r="A16" s="157"/>
      <c r="B16" s="157"/>
      <c r="C16" s="157"/>
      <c r="D16" s="158"/>
      <c r="E16" s="164"/>
      <c r="F16" s="165"/>
      <c r="G16" s="157"/>
      <c r="H16" s="166"/>
      <c r="I16" s="166"/>
      <c r="J16" s="160"/>
      <c r="K16" s="166"/>
      <c r="L16" s="166"/>
      <c r="M16" s="166" t="s">
        <v>19</v>
      </c>
      <c r="N16" s="869"/>
      <c r="O16" s="870"/>
      <c r="P16" s="870"/>
      <c r="Q16" s="871"/>
    </row>
    <row r="17" spans="1:17" s="134" customFormat="1">
      <c r="A17" s="157"/>
      <c r="B17" s="157"/>
      <c r="C17" s="157"/>
      <c r="D17" s="158"/>
      <c r="E17" s="164"/>
      <c r="F17" s="165"/>
      <c r="G17" s="157"/>
      <c r="H17" s="166"/>
      <c r="I17" s="166"/>
      <c r="J17" s="166"/>
      <c r="K17" s="166"/>
      <c r="L17" s="166"/>
      <c r="M17" s="166"/>
      <c r="N17" s="167"/>
      <c r="O17" s="167"/>
      <c r="P17" s="171"/>
      <c r="Q17" s="171"/>
    </row>
    <row r="18" spans="1:17" s="134" customFormat="1">
      <c r="A18" s="157"/>
      <c r="B18" s="157"/>
      <c r="C18" s="157"/>
      <c r="D18" s="158"/>
      <c r="E18" s="164"/>
      <c r="F18" s="165"/>
      <c r="G18" s="157"/>
      <c r="H18" s="166"/>
      <c r="I18" s="166"/>
      <c r="J18" s="876" t="s">
        <v>25</v>
      </c>
      <c r="K18" s="876"/>
      <c r="L18" s="876" t="s">
        <v>24</v>
      </c>
      <c r="M18" s="877"/>
      <c r="N18" s="878" t="s">
        <v>20</v>
      </c>
      <c r="O18" s="879"/>
      <c r="P18" s="879"/>
      <c r="Q18" s="880"/>
    </row>
    <row r="19" spans="1:17" s="134" customFormat="1">
      <c r="A19" s="172"/>
      <c r="B19" s="157"/>
      <c r="C19" s="157"/>
      <c r="D19" s="158"/>
      <c r="E19" s="164"/>
      <c r="F19" s="165"/>
      <c r="G19" s="157"/>
      <c r="H19" s="166"/>
      <c r="I19" s="166"/>
      <c r="J19" s="876"/>
      <c r="K19" s="876"/>
      <c r="L19" s="877"/>
      <c r="M19" s="877"/>
      <c r="N19" s="881" t="s">
        <v>21</v>
      </c>
      <c r="O19" s="882"/>
      <c r="P19" s="881" t="s">
        <v>22</v>
      </c>
      <c r="Q19" s="882"/>
    </row>
    <row r="20" spans="1:17" s="134" customFormat="1">
      <c r="A20" s="172"/>
      <c r="B20" s="157"/>
      <c r="C20" s="157"/>
      <c r="D20" s="158"/>
      <c r="E20" s="164"/>
      <c r="F20" s="165"/>
      <c r="G20" s="157"/>
      <c r="H20" s="166"/>
      <c r="I20" s="166"/>
      <c r="J20" s="878" t="s">
        <v>299</v>
      </c>
      <c r="K20" s="883"/>
      <c r="L20" s="878" t="s">
        <v>147</v>
      </c>
      <c r="M20" s="883"/>
      <c r="N20" s="878" t="s">
        <v>148</v>
      </c>
      <c r="O20" s="883"/>
      <c r="P20" s="878" t="s">
        <v>147</v>
      </c>
      <c r="Q20" s="883"/>
    </row>
    <row r="21" spans="1:17" s="134" customFormat="1">
      <c r="A21" s="172"/>
      <c r="B21" s="172"/>
      <c r="C21" s="172"/>
      <c r="D21" s="173"/>
      <c r="E21" s="174"/>
      <c r="F21" s="175"/>
      <c r="G21" s="172"/>
      <c r="H21" s="176"/>
      <c r="I21" s="176"/>
      <c r="J21" s="176"/>
      <c r="K21" s="176"/>
      <c r="L21" s="176"/>
      <c r="M21" s="176"/>
      <c r="N21" s="176"/>
      <c r="O21" s="177"/>
      <c r="P21" s="177"/>
      <c r="Q21" s="178"/>
    </row>
    <row r="22" spans="1:17" s="174" customFormat="1">
      <c r="A22" s="172"/>
      <c r="B22" s="172"/>
      <c r="C22" s="172"/>
      <c r="D22" s="179"/>
      <c r="E22" s="175"/>
      <c r="F22" s="172"/>
      <c r="G22" s="176"/>
      <c r="H22" s="172" t="s">
        <v>23</v>
      </c>
      <c r="I22" s="176"/>
      <c r="J22" s="176"/>
      <c r="K22" s="176"/>
      <c r="L22" s="180"/>
      <c r="M22" s="176"/>
      <c r="N22" s="176"/>
      <c r="O22" s="177"/>
      <c r="P22" s="177"/>
      <c r="Q22" s="178"/>
    </row>
    <row r="23" spans="1:17" s="174" customFormat="1">
      <c r="A23" s="172"/>
      <c r="B23" s="172"/>
      <c r="C23" s="172"/>
      <c r="D23" s="179"/>
      <c r="E23" s="175"/>
      <c r="F23" s="172"/>
      <c r="G23" s="176"/>
      <c r="H23" s="172" t="s">
        <v>149</v>
      </c>
      <c r="I23" s="176"/>
      <c r="J23" s="176"/>
      <c r="K23" s="176"/>
      <c r="L23" s="180"/>
      <c r="M23" s="176"/>
      <c r="N23" s="176"/>
      <c r="O23" s="177"/>
      <c r="P23" s="177"/>
      <c r="Q23" s="178"/>
    </row>
    <row r="24" spans="1:17" s="4" customFormat="1">
      <c r="A24" s="2"/>
      <c r="B24" s="2"/>
      <c r="C24" s="8"/>
      <c r="D24" s="5"/>
      <c r="E24" s="2"/>
      <c r="F24" s="129"/>
      <c r="G24" s="129"/>
      <c r="H24" s="129"/>
      <c r="I24" s="129"/>
      <c r="J24" s="129"/>
      <c r="K24" s="9"/>
      <c r="L24" s="129"/>
      <c r="M24" s="129"/>
      <c r="N24" s="6"/>
      <c r="O24" s="6"/>
      <c r="P24" s="7"/>
    </row>
    <row r="25" spans="1:17" s="4" customFormat="1">
      <c r="A25" s="2"/>
      <c r="B25" s="8" t="s">
        <v>312</v>
      </c>
      <c r="C25" s="1"/>
      <c r="D25" s="5"/>
      <c r="E25" s="2"/>
      <c r="F25" s="129"/>
      <c r="G25" s="129"/>
      <c r="H25" s="129"/>
      <c r="I25" s="129"/>
      <c r="J25" s="129"/>
      <c r="K25" s="9"/>
      <c r="L25" s="129"/>
      <c r="M25" s="129"/>
      <c r="N25" s="6"/>
      <c r="O25" s="6"/>
      <c r="P25" s="7"/>
    </row>
    <row r="26" spans="1:17" s="4" customFormat="1" ht="12.75" customHeight="1">
      <c r="A26" s="2"/>
      <c r="B26" s="8" t="s">
        <v>26</v>
      </c>
      <c r="C26" s="1"/>
      <c r="D26" s="5"/>
      <c r="E26" s="2"/>
      <c r="F26" s="129"/>
      <c r="G26" s="129"/>
      <c r="H26" s="908">
        <v>97390726.609999999</v>
      </c>
      <c r="I26" s="908"/>
      <c r="J26" s="7" t="s">
        <v>102</v>
      </c>
      <c r="K26" s="9"/>
      <c r="L26" s="129"/>
      <c r="M26" s="129"/>
      <c r="N26" s="6"/>
      <c r="O26" s="6"/>
      <c r="P26" s="7"/>
    </row>
    <row r="27" spans="1:17" s="4" customFormat="1">
      <c r="A27" s="2"/>
      <c r="B27" s="2"/>
      <c r="C27" s="3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</row>
    <row r="28" spans="1:17" ht="13.8">
      <c r="A28" s="898" t="s">
        <v>104</v>
      </c>
      <c r="B28" s="899"/>
      <c r="C28" s="900" t="s">
        <v>33</v>
      </c>
      <c r="D28" s="903" t="s">
        <v>1</v>
      </c>
      <c r="E28" s="892" t="s">
        <v>2</v>
      </c>
      <c r="F28" s="892" t="s">
        <v>3</v>
      </c>
      <c r="G28" s="909" t="s">
        <v>27</v>
      </c>
      <c r="H28" s="910"/>
      <c r="I28" s="910"/>
      <c r="J28" s="910"/>
      <c r="K28" s="892" t="s">
        <v>28</v>
      </c>
      <c r="L28" s="892"/>
      <c r="M28" s="892"/>
      <c r="N28" s="892"/>
      <c r="O28" s="893" t="s">
        <v>29</v>
      </c>
      <c r="P28" s="893" t="s">
        <v>30</v>
      </c>
    </row>
    <row r="29" spans="1:17" ht="13.8">
      <c r="A29" s="906" t="s">
        <v>34</v>
      </c>
      <c r="B29" s="906" t="s">
        <v>35</v>
      </c>
      <c r="C29" s="901"/>
      <c r="D29" s="904"/>
      <c r="E29" s="892"/>
      <c r="F29" s="892"/>
      <c r="G29" s="892" t="s">
        <v>4</v>
      </c>
      <c r="H29" s="909" t="s">
        <v>5</v>
      </c>
      <c r="I29" s="910"/>
      <c r="J29" s="910"/>
      <c r="K29" s="892" t="s">
        <v>4</v>
      </c>
      <c r="L29" s="892" t="s">
        <v>5</v>
      </c>
      <c r="M29" s="892"/>
      <c r="N29" s="892"/>
      <c r="O29" s="893"/>
      <c r="P29" s="893"/>
    </row>
    <row r="30" spans="1:17">
      <c r="A30" s="906"/>
      <c r="B30" s="906"/>
      <c r="C30" s="901"/>
      <c r="D30" s="904"/>
      <c r="E30" s="892"/>
      <c r="F30" s="892"/>
      <c r="G30" s="892"/>
      <c r="H30" s="893" t="s">
        <v>6</v>
      </c>
      <c r="I30" s="893" t="s">
        <v>8</v>
      </c>
      <c r="J30" s="911" t="s">
        <v>7</v>
      </c>
      <c r="K30" s="892"/>
      <c r="L30" s="893" t="s">
        <v>6</v>
      </c>
      <c r="M30" s="893" t="s">
        <v>8</v>
      </c>
      <c r="N30" s="893" t="s">
        <v>7</v>
      </c>
      <c r="O30" s="893"/>
      <c r="P30" s="893"/>
    </row>
    <row r="31" spans="1:17">
      <c r="A31" s="907"/>
      <c r="B31" s="907"/>
      <c r="C31" s="902"/>
      <c r="D31" s="905"/>
      <c r="E31" s="892"/>
      <c r="F31" s="892"/>
      <c r="G31" s="892"/>
      <c r="H31" s="893"/>
      <c r="I31" s="893"/>
      <c r="J31" s="912"/>
      <c r="K31" s="892"/>
      <c r="L31" s="893"/>
      <c r="M31" s="893"/>
      <c r="N31" s="893"/>
      <c r="O31" s="893"/>
      <c r="P31" s="893"/>
    </row>
    <row r="32" spans="1:17" ht="13.8">
      <c r="A32" s="282">
        <v>1</v>
      </c>
      <c r="B32" s="282">
        <v>2</v>
      </c>
      <c r="C32" s="283">
        <v>3</v>
      </c>
      <c r="D32" s="282">
        <v>4</v>
      </c>
      <c r="E32" s="282">
        <v>5</v>
      </c>
      <c r="F32" s="282">
        <v>6</v>
      </c>
      <c r="G32" s="282">
        <v>7</v>
      </c>
      <c r="H32" s="282">
        <v>8</v>
      </c>
      <c r="I32" s="282">
        <v>9</v>
      </c>
      <c r="J32" s="282">
        <v>10</v>
      </c>
      <c r="K32" s="282">
        <v>11</v>
      </c>
      <c r="L32" s="282">
        <v>12</v>
      </c>
      <c r="M32" s="282">
        <v>13</v>
      </c>
      <c r="N32" s="282">
        <v>14</v>
      </c>
      <c r="O32" s="282">
        <v>15</v>
      </c>
      <c r="P32" s="282">
        <v>16</v>
      </c>
    </row>
    <row r="33" spans="1:16">
      <c r="A33" s="896" t="s">
        <v>300</v>
      </c>
      <c r="B33" s="895"/>
      <c r="C33" s="895"/>
      <c r="D33" s="895"/>
      <c r="E33" s="895"/>
      <c r="F33" s="895"/>
      <c r="G33" s="895"/>
      <c r="H33" s="895"/>
      <c r="I33" s="895"/>
      <c r="J33" s="895"/>
      <c r="K33" s="895"/>
      <c r="L33" s="895"/>
      <c r="M33" s="895"/>
      <c r="N33" s="895"/>
      <c r="O33" s="895"/>
      <c r="P33" s="895"/>
    </row>
    <row r="34" spans="1:16" ht="71.400000000000006">
      <c r="A34" s="284">
        <v>1</v>
      </c>
      <c r="B34" s="285">
        <v>1</v>
      </c>
      <c r="C34" s="286" t="s">
        <v>114</v>
      </c>
      <c r="D34" s="287" t="s">
        <v>115</v>
      </c>
      <c r="E34" s="288" t="s">
        <v>116</v>
      </c>
      <c r="F34" s="289">
        <v>6</v>
      </c>
      <c r="G34" s="289">
        <v>8.4499999999999993</v>
      </c>
      <c r="H34" s="289">
        <v>8.4499999999999993</v>
      </c>
      <c r="I34" s="290"/>
      <c r="J34" s="290"/>
      <c r="K34" s="289">
        <v>50.7</v>
      </c>
      <c r="L34" s="289">
        <v>50.7</v>
      </c>
      <c r="M34" s="290"/>
      <c r="N34" s="290"/>
      <c r="O34" s="290" t="s">
        <v>301</v>
      </c>
      <c r="P34" s="290" t="s">
        <v>36</v>
      </c>
    </row>
    <row r="35" spans="1:16" ht="40.799999999999997">
      <c r="A35" s="284">
        <v>2</v>
      </c>
      <c r="B35" s="285">
        <v>2</v>
      </c>
      <c r="C35" s="286" t="s">
        <v>117</v>
      </c>
      <c r="D35" s="287" t="s">
        <v>118</v>
      </c>
      <c r="E35" s="288" t="s">
        <v>119</v>
      </c>
      <c r="F35" s="289">
        <v>18</v>
      </c>
      <c r="G35" s="289">
        <v>40</v>
      </c>
      <c r="H35" s="289">
        <v>40</v>
      </c>
      <c r="I35" s="290"/>
      <c r="J35" s="290"/>
      <c r="K35" s="289">
        <v>720</v>
      </c>
      <c r="L35" s="289">
        <v>720</v>
      </c>
      <c r="M35" s="290"/>
      <c r="N35" s="290"/>
      <c r="O35" s="290" t="s">
        <v>294</v>
      </c>
      <c r="P35" s="290" t="s">
        <v>36</v>
      </c>
    </row>
    <row r="36" spans="1:16" ht="40.799999999999997">
      <c r="A36" s="284">
        <v>3</v>
      </c>
      <c r="B36" s="285">
        <v>3</v>
      </c>
      <c r="C36" s="286" t="s">
        <v>120</v>
      </c>
      <c r="D36" s="287" t="s">
        <v>121</v>
      </c>
      <c r="E36" s="288" t="s">
        <v>122</v>
      </c>
      <c r="F36" s="289">
        <v>18</v>
      </c>
      <c r="G36" s="289">
        <v>773.47</v>
      </c>
      <c r="H36" s="289">
        <v>773.47</v>
      </c>
      <c r="I36" s="290"/>
      <c r="J36" s="290"/>
      <c r="K36" s="289">
        <v>13922.46</v>
      </c>
      <c r="L36" s="289">
        <v>13922.46</v>
      </c>
      <c r="M36" s="290"/>
      <c r="N36" s="290"/>
      <c r="O36" s="290" t="s">
        <v>293</v>
      </c>
      <c r="P36" s="290" t="s">
        <v>36</v>
      </c>
    </row>
    <row r="37" spans="1:16" ht="40.799999999999997">
      <c r="A37" s="284">
        <v>4</v>
      </c>
      <c r="B37" s="285">
        <v>4</v>
      </c>
      <c r="C37" s="286" t="s">
        <v>123</v>
      </c>
      <c r="D37" s="287" t="s">
        <v>124</v>
      </c>
      <c r="E37" s="288" t="s">
        <v>119</v>
      </c>
      <c r="F37" s="289">
        <v>18</v>
      </c>
      <c r="G37" s="289">
        <v>39.75</v>
      </c>
      <c r="H37" s="289">
        <v>39.75</v>
      </c>
      <c r="I37" s="290"/>
      <c r="J37" s="290"/>
      <c r="K37" s="289">
        <v>715.5</v>
      </c>
      <c r="L37" s="289">
        <v>715.5</v>
      </c>
      <c r="M37" s="290"/>
      <c r="N37" s="290"/>
      <c r="O37" s="290" t="s">
        <v>294</v>
      </c>
      <c r="P37" s="290" t="s">
        <v>36</v>
      </c>
    </row>
    <row r="38" spans="1:16" ht="40.799999999999997">
      <c r="A38" s="284">
        <v>5</v>
      </c>
      <c r="B38" s="285">
        <v>5</v>
      </c>
      <c r="C38" s="286" t="s">
        <v>125</v>
      </c>
      <c r="D38" s="287" t="s">
        <v>126</v>
      </c>
      <c r="E38" s="288" t="s">
        <v>119</v>
      </c>
      <c r="F38" s="289">
        <v>6</v>
      </c>
      <c r="G38" s="289">
        <v>19.87</v>
      </c>
      <c r="H38" s="289">
        <v>19.87</v>
      </c>
      <c r="I38" s="290"/>
      <c r="J38" s="290"/>
      <c r="K38" s="289">
        <v>119.22</v>
      </c>
      <c r="L38" s="289">
        <v>119.22</v>
      </c>
      <c r="M38" s="290"/>
      <c r="N38" s="290"/>
      <c r="O38" s="290" t="s">
        <v>302</v>
      </c>
      <c r="P38" s="290" t="s">
        <v>36</v>
      </c>
    </row>
    <row r="39" spans="1:16" ht="40.799999999999997">
      <c r="A39" s="284">
        <v>6</v>
      </c>
      <c r="B39" s="285">
        <v>6</v>
      </c>
      <c r="C39" s="286" t="s">
        <v>127</v>
      </c>
      <c r="D39" s="287" t="s">
        <v>128</v>
      </c>
      <c r="E39" s="288" t="s">
        <v>129</v>
      </c>
      <c r="F39" s="289">
        <v>18</v>
      </c>
      <c r="G39" s="289">
        <v>21.12</v>
      </c>
      <c r="H39" s="289">
        <v>21.12</v>
      </c>
      <c r="I39" s="290"/>
      <c r="J39" s="290"/>
      <c r="K39" s="289">
        <v>380.16</v>
      </c>
      <c r="L39" s="289">
        <v>380.16</v>
      </c>
      <c r="M39" s="290"/>
      <c r="N39" s="290"/>
      <c r="O39" s="290" t="s">
        <v>295</v>
      </c>
      <c r="P39" s="290" t="s">
        <v>36</v>
      </c>
    </row>
    <row r="40" spans="1:16" ht="40.799999999999997">
      <c r="A40" s="284">
        <v>7</v>
      </c>
      <c r="B40" s="285">
        <v>7</v>
      </c>
      <c r="C40" s="286" t="s">
        <v>130</v>
      </c>
      <c r="D40" s="287" t="s">
        <v>131</v>
      </c>
      <c r="E40" s="288" t="s">
        <v>132</v>
      </c>
      <c r="F40" s="289">
        <v>6</v>
      </c>
      <c r="G40" s="289">
        <v>31.68</v>
      </c>
      <c r="H40" s="289">
        <v>31.68</v>
      </c>
      <c r="I40" s="290"/>
      <c r="J40" s="290"/>
      <c r="K40" s="289">
        <v>190.08</v>
      </c>
      <c r="L40" s="289">
        <v>190.08</v>
      </c>
      <c r="M40" s="290"/>
      <c r="N40" s="290"/>
      <c r="O40" s="290" t="s">
        <v>303</v>
      </c>
      <c r="P40" s="290" t="s">
        <v>36</v>
      </c>
    </row>
    <row r="41" spans="1:16" ht="40.799999999999997">
      <c r="A41" s="284">
        <v>8</v>
      </c>
      <c r="B41" s="285">
        <v>8</v>
      </c>
      <c r="C41" s="286" t="s">
        <v>133</v>
      </c>
      <c r="D41" s="287" t="s">
        <v>134</v>
      </c>
      <c r="E41" s="288" t="s">
        <v>135</v>
      </c>
      <c r="F41" s="289">
        <v>0.06</v>
      </c>
      <c r="G41" s="289">
        <v>337.92</v>
      </c>
      <c r="H41" s="289">
        <v>337.92</v>
      </c>
      <c r="I41" s="290"/>
      <c r="J41" s="290"/>
      <c r="K41" s="289">
        <v>20.28</v>
      </c>
      <c r="L41" s="289">
        <v>20.28</v>
      </c>
      <c r="M41" s="290"/>
      <c r="N41" s="290"/>
      <c r="O41" s="290" t="s">
        <v>297</v>
      </c>
      <c r="P41" s="290" t="s">
        <v>36</v>
      </c>
    </row>
    <row r="42" spans="1:16" ht="40.799999999999997">
      <c r="A42" s="284">
        <v>9</v>
      </c>
      <c r="B42" s="285">
        <v>9</v>
      </c>
      <c r="C42" s="286" t="s">
        <v>136</v>
      </c>
      <c r="D42" s="287" t="s">
        <v>137</v>
      </c>
      <c r="E42" s="288" t="s">
        <v>138</v>
      </c>
      <c r="F42" s="289">
        <v>6</v>
      </c>
      <c r="G42" s="289">
        <v>31.68</v>
      </c>
      <c r="H42" s="289">
        <v>31.68</v>
      </c>
      <c r="I42" s="290"/>
      <c r="J42" s="290"/>
      <c r="K42" s="289">
        <v>190.08</v>
      </c>
      <c r="L42" s="289">
        <v>190.08</v>
      </c>
      <c r="M42" s="290"/>
      <c r="N42" s="290"/>
      <c r="O42" s="290" t="s">
        <v>303</v>
      </c>
      <c r="P42" s="290" t="s">
        <v>36</v>
      </c>
    </row>
    <row r="43" spans="1:16">
      <c r="A43" s="896" t="s">
        <v>304</v>
      </c>
      <c r="B43" s="895"/>
      <c r="C43" s="895"/>
      <c r="D43" s="895"/>
      <c r="E43" s="895"/>
      <c r="F43" s="895"/>
      <c r="G43" s="895"/>
      <c r="H43" s="895"/>
      <c r="I43" s="895"/>
      <c r="J43" s="895"/>
      <c r="K43" s="895"/>
      <c r="L43" s="895"/>
      <c r="M43" s="895"/>
      <c r="N43" s="895"/>
      <c r="O43" s="895"/>
      <c r="P43" s="895"/>
    </row>
    <row r="44" spans="1:16" ht="71.400000000000006">
      <c r="A44" s="284">
        <v>10</v>
      </c>
      <c r="B44" s="285">
        <v>10</v>
      </c>
      <c r="C44" s="286" t="s">
        <v>114</v>
      </c>
      <c r="D44" s="287" t="s">
        <v>115</v>
      </c>
      <c r="E44" s="288" t="s">
        <v>116</v>
      </c>
      <c r="F44" s="289">
        <v>6</v>
      </c>
      <c r="G44" s="289">
        <v>8.4499999999999993</v>
      </c>
      <c r="H44" s="289">
        <v>8.4499999999999993</v>
      </c>
      <c r="I44" s="290"/>
      <c r="J44" s="290"/>
      <c r="K44" s="289">
        <v>50.7</v>
      </c>
      <c r="L44" s="289">
        <v>50.7</v>
      </c>
      <c r="M44" s="290"/>
      <c r="N44" s="290"/>
      <c r="O44" s="290" t="s">
        <v>301</v>
      </c>
      <c r="P44" s="290" t="s">
        <v>36</v>
      </c>
    </row>
    <row r="45" spans="1:16" ht="40.799999999999997">
      <c r="A45" s="284">
        <v>11</v>
      </c>
      <c r="B45" s="285">
        <v>11</v>
      </c>
      <c r="C45" s="286" t="s">
        <v>117</v>
      </c>
      <c r="D45" s="287" t="s">
        <v>118</v>
      </c>
      <c r="E45" s="288" t="s">
        <v>119</v>
      </c>
      <c r="F45" s="289">
        <v>18</v>
      </c>
      <c r="G45" s="289">
        <v>40</v>
      </c>
      <c r="H45" s="289">
        <v>40</v>
      </c>
      <c r="I45" s="290"/>
      <c r="J45" s="290"/>
      <c r="K45" s="289">
        <v>720</v>
      </c>
      <c r="L45" s="289">
        <v>720</v>
      </c>
      <c r="M45" s="290"/>
      <c r="N45" s="290"/>
      <c r="O45" s="290" t="s">
        <v>294</v>
      </c>
      <c r="P45" s="290" t="s">
        <v>36</v>
      </c>
    </row>
    <row r="46" spans="1:16" ht="40.799999999999997">
      <c r="A46" s="284">
        <v>12</v>
      </c>
      <c r="B46" s="285">
        <v>12</v>
      </c>
      <c r="C46" s="286" t="s">
        <v>120</v>
      </c>
      <c r="D46" s="287" t="s">
        <v>121</v>
      </c>
      <c r="E46" s="288" t="s">
        <v>122</v>
      </c>
      <c r="F46" s="289">
        <v>18</v>
      </c>
      <c r="G46" s="289">
        <v>773.47</v>
      </c>
      <c r="H46" s="289">
        <v>773.47</v>
      </c>
      <c r="I46" s="290"/>
      <c r="J46" s="290"/>
      <c r="K46" s="289">
        <v>13922.46</v>
      </c>
      <c r="L46" s="289">
        <v>13922.46</v>
      </c>
      <c r="M46" s="290"/>
      <c r="N46" s="290"/>
      <c r="O46" s="290" t="s">
        <v>293</v>
      </c>
      <c r="P46" s="290" t="s">
        <v>36</v>
      </c>
    </row>
    <row r="47" spans="1:16" ht="40.799999999999997">
      <c r="A47" s="284">
        <v>13</v>
      </c>
      <c r="B47" s="285">
        <v>13</v>
      </c>
      <c r="C47" s="286" t="s">
        <v>123</v>
      </c>
      <c r="D47" s="287" t="s">
        <v>124</v>
      </c>
      <c r="E47" s="288" t="s">
        <v>119</v>
      </c>
      <c r="F47" s="289">
        <v>18</v>
      </c>
      <c r="G47" s="289">
        <v>39.75</v>
      </c>
      <c r="H47" s="289">
        <v>39.75</v>
      </c>
      <c r="I47" s="290"/>
      <c r="J47" s="290"/>
      <c r="K47" s="289">
        <v>715.5</v>
      </c>
      <c r="L47" s="289">
        <v>715.5</v>
      </c>
      <c r="M47" s="290"/>
      <c r="N47" s="290"/>
      <c r="O47" s="290" t="s">
        <v>294</v>
      </c>
      <c r="P47" s="290" t="s">
        <v>36</v>
      </c>
    </row>
    <row r="48" spans="1:16" ht="40.799999999999997">
      <c r="A48" s="284">
        <v>14</v>
      </c>
      <c r="B48" s="285">
        <v>14</v>
      </c>
      <c r="C48" s="286" t="s">
        <v>125</v>
      </c>
      <c r="D48" s="287" t="s">
        <v>126</v>
      </c>
      <c r="E48" s="288" t="s">
        <v>119</v>
      </c>
      <c r="F48" s="289">
        <v>6</v>
      </c>
      <c r="G48" s="289">
        <v>19.87</v>
      </c>
      <c r="H48" s="289">
        <v>19.87</v>
      </c>
      <c r="I48" s="290"/>
      <c r="J48" s="290"/>
      <c r="K48" s="289">
        <v>119.22</v>
      </c>
      <c r="L48" s="289">
        <v>119.22</v>
      </c>
      <c r="M48" s="290"/>
      <c r="N48" s="290"/>
      <c r="O48" s="290" t="s">
        <v>302</v>
      </c>
      <c r="P48" s="290" t="s">
        <v>36</v>
      </c>
    </row>
    <row r="49" spans="1:16" ht="40.799999999999997">
      <c r="A49" s="284">
        <v>15</v>
      </c>
      <c r="B49" s="285">
        <v>15</v>
      </c>
      <c r="C49" s="286" t="s">
        <v>127</v>
      </c>
      <c r="D49" s="287" t="s">
        <v>128</v>
      </c>
      <c r="E49" s="288" t="s">
        <v>129</v>
      </c>
      <c r="F49" s="289">
        <v>18</v>
      </c>
      <c r="G49" s="289">
        <v>21.12</v>
      </c>
      <c r="H49" s="289">
        <v>21.12</v>
      </c>
      <c r="I49" s="290"/>
      <c r="J49" s="290"/>
      <c r="K49" s="289">
        <v>380.16</v>
      </c>
      <c r="L49" s="289">
        <v>380.16</v>
      </c>
      <c r="M49" s="290"/>
      <c r="N49" s="290"/>
      <c r="O49" s="290" t="s">
        <v>295</v>
      </c>
      <c r="P49" s="290" t="s">
        <v>36</v>
      </c>
    </row>
    <row r="50" spans="1:16" ht="40.799999999999997">
      <c r="A50" s="284">
        <v>16</v>
      </c>
      <c r="B50" s="285">
        <v>16</v>
      </c>
      <c r="C50" s="286" t="s">
        <v>130</v>
      </c>
      <c r="D50" s="287" t="s">
        <v>131</v>
      </c>
      <c r="E50" s="288" t="s">
        <v>132</v>
      </c>
      <c r="F50" s="289">
        <v>6</v>
      </c>
      <c r="G50" s="289">
        <v>31.68</v>
      </c>
      <c r="H50" s="289">
        <v>31.68</v>
      </c>
      <c r="I50" s="290"/>
      <c r="J50" s="290"/>
      <c r="K50" s="289">
        <v>190.08</v>
      </c>
      <c r="L50" s="289">
        <v>190.08</v>
      </c>
      <c r="M50" s="290"/>
      <c r="N50" s="290"/>
      <c r="O50" s="290" t="s">
        <v>303</v>
      </c>
      <c r="P50" s="290" t="s">
        <v>36</v>
      </c>
    </row>
    <row r="51" spans="1:16" ht="40.799999999999997">
      <c r="A51" s="284">
        <v>17</v>
      </c>
      <c r="B51" s="285">
        <v>17</v>
      </c>
      <c r="C51" s="286" t="s">
        <v>133</v>
      </c>
      <c r="D51" s="287" t="s">
        <v>134</v>
      </c>
      <c r="E51" s="288" t="s">
        <v>135</v>
      </c>
      <c r="F51" s="289">
        <v>0.06</v>
      </c>
      <c r="G51" s="289">
        <v>337.92</v>
      </c>
      <c r="H51" s="289">
        <v>337.92</v>
      </c>
      <c r="I51" s="290"/>
      <c r="J51" s="290"/>
      <c r="K51" s="289">
        <v>20.28</v>
      </c>
      <c r="L51" s="289">
        <v>20.28</v>
      </c>
      <c r="M51" s="290"/>
      <c r="N51" s="290"/>
      <c r="O51" s="290" t="s">
        <v>297</v>
      </c>
      <c r="P51" s="290" t="s">
        <v>36</v>
      </c>
    </row>
    <row r="52" spans="1:16" ht="40.799999999999997">
      <c r="A52" s="284">
        <v>18</v>
      </c>
      <c r="B52" s="285">
        <v>18</v>
      </c>
      <c r="C52" s="286" t="s">
        <v>136</v>
      </c>
      <c r="D52" s="287" t="s">
        <v>137</v>
      </c>
      <c r="E52" s="288" t="s">
        <v>138</v>
      </c>
      <c r="F52" s="289">
        <v>6</v>
      </c>
      <c r="G52" s="289">
        <v>31.68</v>
      </c>
      <c r="H52" s="289">
        <v>31.68</v>
      </c>
      <c r="I52" s="290"/>
      <c r="J52" s="290"/>
      <c r="K52" s="289">
        <v>190.08</v>
      </c>
      <c r="L52" s="289">
        <v>190.08</v>
      </c>
      <c r="M52" s="290"/>
      <c r="N52" s="290"/>
      <c r="O52" s="290" t="s">
        <v>303</v>
      </c>
      <c r="P52" s="290" t="s">
        <v>36</v>
      </c>
    </row>
    <row r="53" spans="1:16" s="186" customFormat="1">
      <c r="A53" s="896" t="s">
        <v>305</v>
      </c>
      <c r="B53" s="895"/>
      <c r="C53" s="895"/>
      <c r="D53" s="895"/>
      <c r="E53" s="895"/>
      <c r="F53" s="895"/>
      <c r="G53" s="895"/>
      <c r="H53" s="895"/>
      <c r="I53" s="895"/>
      <c r="J53" s="895"/>
      <c r="K53" s="895"/>
      <c r="L53" s="895"/>
      <c r="M53" s="895"/>
      <c r="N53" s="895"/>
      <c r="O53" s="895"/>
      <c r="P53" s="895"/>
    </row>
    <row r="54" spans="1:16" ht="71.400000000000006">
      <c r="A54" s="284">
        <v>19</v>
      </c>
      <c r="B54" s="285">
        <v>19</v>
      </c>
      <c r="C54" s="286" t="s">
        <v>114</v>
      </c>
      <c r="D54" s="287" t="s">
        <v>115</v>
      </c>
      <c r="E54" s="288" t="s">
        <v>116</v>
      </c>
      <c r="F54" s="289">
        <v>6</v>
      </c>
      <c r="G54" s="289">
        <v>8.4499999999999993</v>
      </c>
      <c r="H54" s="289">
        <v>8.4499999999999993</v>
      </c>
      <c r="I54" s="290"/>
      <c r="J54" s="290"/>
      <c r="K54" s="289">
        <v>50.7</v>
      </c>
      <c r="L54" s="289">
        <v>50.7</v>
      </c>
      <c r="M54" s="290"/>
      <c r="N54" s="290"/>
      <c r="O54" s="290" t="s">
        <v>301</v>
      </c>
      <c r="P54" s="290" t="s">
        <v>36</v>
      </c>
    </row>
    <row r="55" spans="1:16" ht="40.799999999999997">
      <c r="A55" s="284">
        <v>20</v>
      </c>
      <c r="B55" s="285">
        <v>20</v>
      </c>
      <c r="C55" s="286" t="s">
        <v>117</v>
      </c>
      <c r="D55" s="287" t="s">
        <v>118</v>
      </c>
      <c r="E55" s="288" t="s">
        <v>119</v>
      </c>
      <c r="F55" s="289">
        <v>18</v>
      </c>
      <c r="G55" s="289">
        <v>40</v>
      </c>
      <c r="H55" s="289">
        <v>40</v>
      </c>
      <c r="I55" s="290"/>
      <c r="J55" s="290"/>
      <c r="K55" s="289">
        <v>720</v>
      </c>
      <c r="L55" s="289">
        <v>720</v>
      </c>
      <c r="M55" s="290"/>
      <c r="N55" s="290"/>
      <c r="O55" s="290" t="s">
        <v>294</v>
      </c>
      <c r="P55" s="290" t="s">
        <v>36</v>
      </c>
    </row>
    <row r="56" spans="1:16" ht="40.799999999999997">
      <c r="A56" s="284">
        <v>21</v>
      </c>
      <c r="B56" s="285">
        <v>21</v>
      </c>
      <c r="C56" s="286" t="s">
        <v>120</v>
      </c>
      <c r="D56" s="287" t="s">
        <v>121</v>
      </c>
      <c r="E56" s="288" t="s">
        <v>122</v>
      </c>
      <c r="F56" s="289">
        <v>18</v>
      </c>
      <c r="G56" s="289">
        <v>773.47</v>
      </c>
      <c r="H56" s="289">
        <v>773.47</v>
      </c>
      <c r="I56" s="290"/>
      <c r="J56" s="290"/>
      <c r="K56" s="289">
        <v>13922.46</v>
      </c>
      <c r="L56" s="289">
        <v>13922.46</v>
      </c>
      <c r="M56" s="290"/>
      <c r="N56" s="290"/>
      <c r="O56" s="290" t="s">
        <v>293</v>
      </c>
      <c r="P56" s="290" t="s">
        <v>36</v>
      </c>
    </row>
    <row r="57" spans="1:16" ht="40.799999999999997">
      <c r="A57" s="284">
        <v>22</v>
      </c>
      <c r="B57" s="285">
        <v>22</v>
      </c>
      <c r="C57" s="286" t="s">
        <v>123</v>
      </c>
      <c r="D57" s="287" t="s">
        <v>124</v>
      </c>
      <c r="E57" s="288" t="s">
        <v>119</v>
      </c>
      <c r="F57" s="289">
        <v>18</v>
      </c>
      <c r="G57" s="289">
        <v>39.75</v>
      </c>
      <c r="H57" s="289">
        <v>39.75</v>
      </c>
      <c r="I57" s="290"/>
      <c r="J57" s="290"/>
      <c r="K57" s="289">
        <v>715.5</v>
      </c>
      <c r="L57" s="289">
        <v>715.5</v>
      </c>
      <c r="M57" s="290"/>
      <c r="N57" s="290"/>
      <c r="O57" s="290" t="s">
        <v>294</v>
      </c>
      <c r="P57" s="290" t="s">
        <v>36</v>
      </c>
    </row>
    <row r="58" spans="1:16" ht="40.799999999999997">
      <c r="A58" s="284">
        <v>23</v>
      </c>
      <c r="B58" s="285">
        <v>23</v>
      </c>
      <c r="C58" s="286" t="s">
        <v>125</v>
      </c>
      <c r="D58" s="287" t="s">
        <v>126</v>
      </c>
      <c r="E58" s="288" t="s">
        <v>119</v>
      </c>
      <c r="F58" s="289">
        <v>6</v>
      </c>
      <c r="G58" s="289">
        <v>19.87</v>
      </c>
      <c r="H58" s="289">
        <v>19.87</v>
      </c>
      <c r="I58" s="290"/>
      <c r="J58" s="290"/>
      <c r="K58" s="289">
        <v>119.22</v>
      </c>
      <c r="L58" s="289">
        <v>119.22</v>
      </c>
      <c r="M58" s="290"/>
      <c r="N58" s="290"/>
      <c r="O58" s="290" t="s">
        <v>302</v>
      </c>
      <c r="P58" s="290" t="s">
        <v>36</v>
      </c>
    </row>
    <row r="59" spans="1:16" ht="40.799999999999997">
      <c r="A59" s="284">
        <v>24</v>
      </c>
      <c r="B59" s="285">
        <v>24</v>
      </c>
      <c r="C59" s="286" t="s">
        <v>127</v>
      </c>
      <c r="D59" s="287" t="s">
        <v>128</v>
      </c>
      <c r="E59" s="288" t="s">
        <v>129</v>
      </c>
      <c r="F59" s="289">
        <v>18</v>
      </c>
      <c r="G59" s="289">
        <v>21.12</v>
      </c>
      <c r="H59" s="289">
        <v>21.12</v>
      </c>
      <c r="I59" s="290"/>
      <c r="J59" s="290"/>
      <c r="K59" s="289">
        <v>380.16</v>
      </c>
      <c r="L59" s="289">
        <v>380.16</v>
      </c>
      <c r="M59" s="290"/>
      <c r="N59" s="290"/>
      <c r="O59" s="290" t="s">
        <v>295</v>
      </c>
      <c r="P59" s="290" t="s">
        <v>36</v>
      </c>
    </row>
    <row r="60" spans="1:16" ht="40.799999999999997">
      <c r="A60" s="284">
        <v>25</v>
      </c>
      <c r="B60" s="285">
        <v>25</v>
      </c>
      <c r="C60" s="286" t="s">
        <v>130</v>
      </c>
      <c r="D60" s="287" t="s">
        <v>131</v>
      </c>
      <c r="E60" s="288" t="s">
        <v>132</v>
      </c>
      <c r="F60" s="289">
        <v>6</v>
      </c>
      <c r="G60" s="289">
        <v>31.68</v>
      </c>
      <c r="H60" s="289">
        <v>31.68</v>
      </c>
      <c r="I60" s="290"/>
      <c r="J60" s="290"/>
      <c r="K60" s="289">
        <v>190.08</v>
      </c>
      <c r="L60" s="289">
        <v>190.08</v>
      </c>
      <c r="M60" s="290"/>
      <c r="N60" s="290"/>
      <c r="O60" s="290" t="s">
        <v>303</v>
      </c>
      <c r="P60" s="290" t="s">
        <v>36</v>
      </c>
    </row>
    <row r="61" spans="1:16" ht="40.799999999999997">
      <c r="A61" s="284">
        <v>26</v>
      </c>
      <c r="B61" s="285">
        <v>26</v>
      </c>
      <c r="C61" s="286" t="s">
        <v>133</v>
      </c>
      <c r="D61" s="287" t="s">
        <v>134</v>
      </c>
      <c r="E61" s="288" t="s">
        <v>135</v>
      </c>
      <c r="F61" s="289">
        <v>0.06</v>
      </c>
      <c r="G61" s="289">
        <v>337.92</v>
      </c>
      <c r="H61" s="289">
        <v>337.92</v>
      </c>
      <c r="I61" s="290"/>
      <c r="J61" s="290"/>
      <c r="K61" s="289">
        <v>20.28</v>
      </c>
      <c r="L61" s="289">
        <v>20.28</v>
      </c>
      <c r="M61" s="290"/>
      <c r="N61" s="290"/>
      <c r="O61" s="290" t="s">
        <v>297</v>
      </c>
      <c r="P61" s="290" t="s">
        <v>36</v>
      </c>
    </row>
    <row r="62" spans="1:16" ht="40.799999999999997">
      <c r="A62" s="284">
        <v>27</v>
      </c>
      <c r="B62" s="285">
        <v>27</v>
      </c>
      <c r="C62" s="286" t="s">
        <v>136</v>
      </c>
      <c r="D62" s="287" t="s">
        <v>137</v>
      </c>
      <c r="E62" s="288" t="s">
        <v>138</v>
      </c>
      <c r="F62" s="289">
        <v>6</v>
      </c>
      <c r="G62" s="289">
        <v>31.68</v>
      </c>
      <c r="H62" s="289">
        <v>31.68</v>
      </c>
      <c r="I62" s="290"/>
      <c r="J62" s="290"/>
      <c r="K62" s="289">
        <v>190.08</v>
      </c>
      <c r="L62" s="289">
        <v>190.08</v>
      </c>
      <c r="M62" s="290"/>
      <c r="N62" s="290"/>
      <c r="O62" s="290" t="s">
        <v>303</v>
      </c>
      <c r="P62" s="290" t="s">
        <v>36</v>
      </c>
    </row>
    <row r="63" spans="1:16">
      <c r="A63" s="896" t="s">
        <v>306</v>
      </c>
      <c r="B63" s="895"/>
      <c r="C63" s="895"/>
      <c r="D63" s="895"/>
      <c r="E63" s="895"/>
      <c r="F63" s="895"/>
      <c r="G63" s="895"/>
      <c r="H63" s="895"/>
      <c r="I63" s="895"/>
      <c r="J63" s="895"/>
      <c r="K63" s="895"/>
      <c r="L63" s="895"/>
      <c r="M63" s="895"/>
      <c r="N63" s="895"/>
      <c r="O63" s="895"/>
      <c r="P63" s="895"/>
    </row>
    <row r="64" spans="1:16" ht="71.400000000000006">
      <c r="A64" s="284">
        <v>28</v>
      </c>
      <c r="B64" s="285">
        <v>28</v>
      </c>
      <c r="C64" s="286" t="s">
        <v>114</v>
      </c>
      <c r="D64" s="287" t="s">
        <v>115</v>
      </c>
      <c r="E64" s="288" t="s">
        <v>116</v>
      </c>
      <c r="F64" s="289">
        <v>6</v>
      </c>
      <c r="G64" s="289">
        <v>8.4499999999999993</v>
      </c>
      <c r="H64" s="289">
        <v>8.4499999999999993</v>
      </c>
      <c r="I64" s="290"/>
      <c r="J64" s="290"/>
      <c r="K64" s="289">
        <v>50.7</v>
      </c>
      <c r="L64" s="289">
        <v>50.7</v>
      </c>
      <c r="M64" s="290"/>
      <c r="N64" s="290"/>
      <c r="O64" s="290" t="s">
        <v>301</v>
      </c>
      <c r="P64" s="290" t="s">
        <v>36</v>
      </c>
    </row>
    <row r="65" spans="1:16" ht="40.799999999999997">
      <c r="A65" s="284">
        <v>29</v>
      </c>
      <c r="B65" s="285">
        <v>29</v>
      </c>
      <c r="C65" s="286" t="s">
        <v>117</v>
      </c>
      <c r="D65" s="287" t="s">
        <v>118</v>
      </c>
      <c r="E65" s="288" t="s">
        <v>119</v>
      </c>
      <c r="F65" s="289">
        <v>18</v>
      </c>
      <c r="G65" s="289">
        <v>40</v>
      </c>
      <c r="H65" s="289">
        <v>40</v>
      </c>
      <c r="I65" s="290"/>
      <c r="J65" s="290"/>
      <c r="K65" s="289">
        <v>720</v>
      </c>
      <c r="L65" s="289">
        <v>720</v>
      </c>
      <c r="M65" s="290"/>
      <c r="N65" s="290"/>
      <c r="O65" s="290" t="s">
        <v>294</v>
      </c>
      <c r="P65" s="290" t="s">
        <v>36</v>
      </c>
    </row>
    <row r="66" spans="1:16" ht="40.799999999999997">
      <c r="A66" s="284">
        <v>30</v>
      </c>
      <c r="B66" s="285">
        <v>30</v>
      </c>
      <c r="C66" s="286" t="s">
        <v>120</v>
      </c>
      <c r="D66" s="287" t="s">
        <v>121</v>
      </c>
      <c r="E66" s="288" t="s">
        <v>122</v>
      </c>
      <c r="F66" s="289">
        <v>18</v>
      </c>
      <c r="G66" s="289">
        <v>773.47</v>
      </c>
      <c r="H66" s="289">
        <v>773.47</v>
      </c>
      <c r="I66" s="290"/>
      <c r="J66" s="290"/>
      <c r="K66" s="289">
        <v>13922.46</v>
      </c>
      <c r="L66" s="289">
        <v>13922.46</v>
      </c>
      <c r="M66" s="290"/>
      <c r="N66" s="290"/>
      <c r="O66" s="290" t="s">
        <v>293</v>
      </c>
      <c r="P66" s="290" t="s">
        <v>36</v>
      </c>
    </row>
    <row r="67" spans="1:16" ht="40.799999999999997">
      <c r="A67" s="284">
        <v>31</v>
      </c>
      <c r="B67" s="285">
        <v>31</v>
      </c>
      <c r="C67" s="286" t="s">
        <v>123</v>
      </c>
      <c r="D67" s="287" t="s">
        <v>124</v>
      </c>
      <c r="E67" s="288" t="s">
        <v>119</v>
      </c>
      <c r="F67" s="289">
        <v>18</v>
      </c>
      <c r="G67" s="289">
        <v>39.75</v>
      </c>
      <c r="H67" s="289">
        <v>39.75</v>
      </c>
      <c r="I67" s="290"/>
      <c r="J67" s="290"/>
      <c r="K67" s="289">
        <v>715.5</v>
      </c>
      <c r="L67" s="289">
        <v>715.5</v>
      </c>
      <c r="M67" s="290"/>
      <c r="N67" s="290"/>
      <c r="O67" s="290" t="s">
        <v>294</v>
      </c>
      <c r="P67" s="290" t="s">
        <v>36</v>
      </c>
    </row>
    <row r="68" spans="1:16" s="134" customFormat="1" ht="40.799999999999997">
      <c r="A68" s="284">
        <v>32</v>
      </c>
      <c r="B68" s="285">
        <v>32</v>
      </c>
      <c r="C68" s="286" t="s">
        <v>125</v>
      </c>
      <c r="D68" s="287" t="s">
        <v>126</v>
      </c>
      <c r="E68" s="288" t="s">
        <v>119</v>
      </c>
      <c r="F68" s="289">
        <v>6</v>
      </c>
      <c r="G68" s="289">
        <v>19.87</v>
      </c>
      <c r="H68" s="289">
        <v>19.87</v>
      </c>
      <c r="I68" s="290"/>
      <c r="J68" s="290"/>
      <c r="K68" s="289">
        <v>119.22</v>
      </c>
      <c r="L68" s="289">
        <v>119.22</v>
      </c>
      <c r="M68" s="290"/>
      <c r="N68" s="290"/>
      <c r="O68" s="290" t="s">
        <v>302</v>
      </c>
      <c r="P68" s="290" t="s">
        <v>36</v>
      </c>
    </row>
    <row r="69" spans="1:16" s="134" customFormat="1" ht="40.799999999999997">
      <c r="A69" s="284">
        <v>33</v>
      </c>
      <c r="B69" s="285">
        <v>33</v>
      </c>
      <c r="C69" s="286" t="s">
        <v>127</v>
      </c>
      <c r="D69" s="287" t="s">
        <v>128</v>
      </c>
      <c r="E69" s="288" t="s">
        <v>129</v>
      </c>
      <c r="F69" s="289">
        <v>18</v>
      </c>
      <c r="G69" s="289">
        <v>21.12</v>
      </c>
      <c r="H69" s="289">
        <v>21.12</v>
      </c>
      <c r="I69" s="290"/>
      <c r="J69" s="290"/>
      <c r="K69" s="289">
        <v>380.16</v>
      </c>
      <c r="L69" s="289">
        <v>380.16</v>
      </c>
      <c r="M69" s="290"/>
      <c r="N69" s="290"/>
      <c r="O69" s="290" t="s">
        <v>295</v>
      </c>
      <c r="P69" s="290" t="s">
        <v>36</v>
      </c>
    </row>
    <row r="70" spans="1:16" ht="40.799999999999997">
      <c r="A70" s="284">
        <v>34</v>
      </c>
      <c r="B70" s="285">
        <v>34</v>
      </c>
      <c r="C70" s="286" t="s">
        <v>130</v>
      </c>
      <c r="D70" s="287" t="s">
        <v>131</v>
      </c>
      <c r="E70" s="288" t="s">
        <v>132</v>
      </c>
      <c r="F70" s="289">
        <v>6</v>
      </c>
      <c r="G70" s="289">
        <v>31.68</v>
      </c>
      <c r="H70" s="289">
        <v>31.68</v>
      </c>
      <c r="I70" s="290"/>
      <c r="J70" s="290"/>
      <c r="K70" s="289">
        <v>190.08</v>
      </c>
      <c r="L70" s="289">
        <v>190.08</v>
      </c>
      <c r="M70" s="290"/>
      <c r="N70" s="290"/>
      <c r="O70" s="290" t="s">
        <v>303</v>
      </c>
      <c r="P70" s="290" t="s">
        <v>36</v>
      </c>
    </row>
    <row r="71" spans="1:16" ht="40.799999999999997">
      <c r="A71" s="284">
        <v>35</v>
      </c>
      <c r="B71" s="285">
        <v>35</v>
      </c>
      <c r="C71" s="286" t="s">
        <v>133</v>
      </c>
      <c r="D71" s="287" t="s">
        <v>134</v>
      </c>
      <c r="E71" s="288" t="s">
        <v>135</v>
      </c>
      <c r="F71" s="289">
        <v>0.06</v>
      </c>
      <c r="G71" s="289">
        <v>337.92</v>
      </c>
      <c r="H71" s="289">
        <v>337.92</v>
      </c>
      <c r="I71" s="290"/>
      <c r="J71" s="290"/>
      <c r="K71" s="289">
        <v>20.28</v>
      </c>
      <c r="L71" s="289">
        <v>20.28</v>
      </c>
      <c r="M71" s="290"/>
      <c r="N71" s="290"/>
      <c r="O71" s="290" t="s">
        <v>297</v>
      </c>
      <c r="P71" s="290" t="s">
        <v>36</v>
      </c>
    </row>
    <row r="72" spans="1:16" ht="40.799999999999997">
      <c r="A72" s="284">
        <v>36</v>
      </c>
      <c r="B72" s="285">
        <v>36</v>
      </c>
      <c r="C72" s="286" t="s">
        <v>136</v>
      </c>
      <c r="D72" s="287" t="s">
        <v>137</v>
      </c>
      <c r="E72" s="288" t="s">
        <v>138</v>
      </c>
      <c r="F72" s="289">
        <v>6</v>
      </c>
      <c r="G72" s="289">
        <v>31.68</v>
      </c>
      <c r="H72" s="289">
        <v>31.68</v>
      </c>
      <c r="I72" s="290"/>
      <c r="J72" s="290"/>
      <c r="K72" s="289">
        <v>190.08</v>
      </c>
      <c r="L72" s="289">
        <v>190.08</v>
      </c>
      <c r="M72" s="290"/>
      <c r="N72" s="290"/>
      <c r="O72" s="290" t="s">
        <v>303</v>
      </c>
      <c r="P72" s="290" t="s">
        <v>36</v>
      </c>
    </row>
    <row r="73" spans="1:16">
      <c r="A73" s="896" t="s">
        <v>307</v>
      </c>
      <c r="B73" s="895"/>
      <c r="C73" s="895"/>
      <c r="D73" s="895"/>
      <c r="E73" s="895"/>
      <c r="F73" s="895"/>
      <c r="G73" s="895"/>
      <c r="H73" s="895"/>
      <c r="I73" s="895"/>
      <c r="J73" s="895"/>
      <c r="K73" s="895"/>
      <c r="L73" s="895"/>
      <c r="M73" s="895"/>
      <c r="N73" s="895"/>
      <c r="O73" s="895"/>
      <c r="P73" s="895"/>
    </row>
    <row r="74" spans="1:16" ht="71.400000000000006">
      <c r="A74" s="284">
        <v>37</v>
      </c>
      <c r="B74" s="285">
        <v>37</v>
      </c>
      <c r="C74" s="286" t="s">
        <v>114</v>
      </c>
      <c r="D74" s="287" t="s">
        <v>115</v>
      </c>
      <c r="E74" s="288" t="s">
        <v>116</v>
      </c>
      <c r="F74" s="289">
        <v>6</v>
      </c>
      <c r="G74" s="289">
        <v>8.4499999999999993</v>
      </c>
      <c r="H74" s="289">
        <v>8.4499999999999993</v>
      </c>
      <c r="I74" s="290"/>
      <c r="J74" s="290"/>
      <c r="K74" s="289">
        <v>50.7</v>
      </c>
      <c r="L74" s="289">
        <v>50.7</v>
      </c>
      <c r="M74" s="290"/>
      <c r="N74" s="290"/>
      <c r="O74" s="290" t="s">
        <v>301</v>
      </c>
      <c r="P74" s="290" t="s">
        <v>36</v>
      </c>
    </row>
    <row r="75" spans="1:16" ht="40.799999999999997">
      <c r="A75" s="284">
        <v>38</v>
      </c>
      <c r="B75" s="285">
        <v>38</v>
      </c>
      <c r="C75" s="286" t="s">
        <v>117</v>
      </c>
      <c r="D75" s="287" t="s">
        <v>118</v>
      </c>
      <c r="E75" s="288" t="s">
        <v>119</v>
      </c>
      <c r="F75" s="289">
        <v>18</v>
      </c>
      <c r="G75" s="289">
        <v>40</v>
      </c>
      <c r="H75" s="289">
        <v>40</v>
      </c>
      <c r="I75" s="290"/>
      <c r="J75" s="290"/>
      <c r="K75" s="289">
        <v>720</v>
      </c>
      <c r="L75" s="289">
        <v>720</v>
      </c>
      <c r="M75" s="290"/>
      <c r="N75" s="290"/>
      <c r="O75" s="290" t="s">
        <v>294</v>
      </c>
      <c r="P75" s="290" t="s">
        <v>36</v>
      </c>
    </row>
    <row r="76" spans="1:16" ht="40.799999999999997">
      <c r="A76" s="284">
        <v>39</v>
      </c>
      <c r="B76" s="285">
        <v>39</v>
      </c>
      <c r="C76" s="286" t="s">
        <v>120</v>
      </c>
      <c r="D76" s="287" t="s">
        <v>121</v>
      </c>
      <c r="E76" s="288" t="s">
        <v>122</v>
      </c>
      <c r="F76" s="289">
        <v>18</v>
      </c>
      <c r="G76" s="289">
        <v>773.47</v>
      </c>
      <c r="H76" s="289">
        <v>773.47</v>
      </c>
      <c r="I76" s="290"/>
      <c r="J76" s="290"/>
      <c r="K76" s="289">
        <v>13922.46</v>
      </c>
      <c r="L76" s="289">
        <v>13922.46</v>
      </c>
      <c r="M76" s="290"/>
      <c r="N76" s="290"/>
      <c r="O76" s="290" t="s">
        <v>293</v>
      </c>
      <c r="P76" s="290" t="s">
        <v>36</v>
      </c>
    </row>
    <row r="77" spans="1:16" ht="40.799999999999997">
      <c r="A77" s="284">
        <v>40</v>
      </c>
      <c r="B77" s="285">
        <v>40</v>
      </c>
      <c r="C77" s="286" t="s">
        <v>123</v>
      </c>
      <c r="D77" s="287" t="s">
        <v>124</v>
      </c>
      <c r="E77" s="288" t="s">
        <v>119</v>
      </c>
      <c r="F77" s="289">
        <v>18</v>
      </c>
      <c r="G77" s="289">
        <v>39.75</v>
      </c>
      <c r="H77" s="289">
        <v>39.75</v>
      </c>
      <c r="I77" s="290"/>
      <c r="J77" s="290"/>
      <c r="K77" s="289">
        <v>715.5</v>
      </c>
      <c r="L77" s="289">
        <v>715.5</v>
      </c>
      <c r="M77" s="290"/>
      <c r="N77" s="290"/>
      <c r="O77" s="290" t="s">
        <v>294</v>
      </c>
      <c r="P77" s="290" t="s">
        <v>36</v>
      </c>
    </row>
    <row r="78" spans="1:16" ht="40.799999999999997">
      <c r="A78" s="284">
        <v>41</v>
      </c>
      <c r="B78" s="285">
        <v>41</v>
      </c>
      <c r="C78" s="286" t="s">
        <v>125</v>
      </c>
      <c r="D78" s="287" t="s">
        <v>126</v>
      </c>
      <c r="E78" s="288" t="s">
        <v>119</v>
      </c>
      <c r="F78" s="289">
        <v>6</v>
      </c>
      <c r="G78" s="289">
        <v>19.87</v>
      </c>
      <c r="H78" s="289">
        <v>19.87</v>
      </c>
      <c r="I78" s="290"/>
      <c r="J78" s="290"/>
      <c r="K78" s="289">
        <v>119.22</v>
      </c>
      <c r="L78" s="289">
        <v>119.22</v>
      </c>
      <c r="M78" s="290"/>
      <c r="N78" s="290"/>
      <c r="O78" s="290" t="s">
        <v>302</v>
      </c>
      <c r="P78" s="290" t="s">
        <v>36</v>
      </c>
    </row>
    <row r="79" spans="1:16" ht="40.799999999999997">
      <c r="A79" s="284">
        <v>42</v>
      </c>
      <c r="B79" s="285">
        <v>42</v>
      </c>
      <c r="C79" s="286" t="s">
        <v>127</v>
      </c>
      <c r="D79" s="287" t="s">
        <v>128</v>
      </c>
      <c r="E79" s="288" t="s">
        <v>129</v>
      </c>
      <c r="F79" s="289">
        <v>18</v>
      </c>
      <c r="G79" s="289">
        <v>21.12</v>
      </c>
      <c r="H79" s="289">
        <v>21.12</v>
      </c>
      <c r="I79" s="290"/>
      <c r="J79" s="290"/>
      <c r="K79" s="289">
        <v>380.16</v>
      </c>
      <c r="L79" s="289">
        <v>380.16</v>
      </c>
      <c r="M79" s="290"/>
      <c r="N79" s="290"/>
      <c r="O79" s="290" t="s">
        <v>295</v>
      </c>
      <c r="P79" s="290" t="s">
        <v>36</v>
      </c>
    </row>
    <row r="80" spans="1:16" ht="40.799999999999997">
      <c r="A80" s="284">
        <v>43</v>
      </c>
      <c r="B80" s="285">
        <v>43</v>
      </c>
      <c r="C80" s="286" t="s">
        <v>130</v>
      </c>
      <c r="D80" s="287" t="s">
        <v>131</v>
      </c>
      <c r="E80" s="288" t="s">
        <v>132</v>
      </c>
      <c r="F80" s="289">
        <v>6</v>
      </c>
      <c r="G80" s="289">
        <v>31.68</v>
      </c>
      <c r="H80" s="289">
        <v>31.68</v>
      </c>
      <c r="I80" s="290"/>
      <c r="J80" s="290"/>
      <c r="K80" s="289">
        <v>190.08</v>
      </c>
      <c r="L80" s="289">
        <v>190.08</v>
      </c>
      <c r="M80" s="290"/>
      <c r="N80" s="290"/>
      <c r="O80" s="290" t="s">
        <v>303</v>
      </c>
      <c r="P80" s="290" t="s">
        <v>36</v>
      </c>
    </row>
    <row r="81" spans="1:16" ht="40.799999999999997">
      <c r="A81" s="284">
        <v>44</v>
      </c>
      <c r="B81" s="285">
        <v>44</v>
      </c>
      <c r="C81" s="286" t="s">
        <v>133</v>
      </c>
      <c r="D81" s="287" t="s">
        <v>134</v>
      </c>
      <c r="E81" s="288" t="s">
        <v>135</v>
      </c>
      <c r="F81" s="289">
        <v>0.06</v>
      </c>
      <c r="G81" s="289">
        <v>337.92</v>
      </c>
      <c r="H81" s="289">
        <v>337.92</v>
      </c>
      <c r="I81" s="290"/>
      <c r="J81" s="290"/>
      <c r="K81" s="289">
        <v>20.28</v>
      </c>
      <c r="L81" s="289">
        <v>20.28</v>
      </c>
      <c r="M81" s="290"/>
      <c r="N81" s="290"/>
      <c r="O81" s="290" t="s">
        <v>297</v>
      </c>
      <c r="P81" s="290" t="s">
        <v>36</v>
      </c>
    </row>
    <row r="82" spans="1:16" ht="40.799999999999997">
      <c r="A82" s="284">
        <v>45</v>
      </c>
      <c r="B82" s="285">
        <v>45</v>
      </c>
      <c r="C82" s="286" t="s">
        <v>136</v>
      </c>
      <c r="D82" s="287" t="s">
        <v>137</v>
      </c>
      <c r="E82" s="288" t="s">
        <v>138</v>
      </c>
      <c r="F82" s="289">
        <v>6</v>
      </c>
      <c r="G82" s="289">
        <v>31.68</v>
      </c>
      <c r="H82" s="289">
        <v>31.68</v>
      </c>
      <c r="I82" s="290"/>
      <c r="J82" s="290"/>
      <c r="K82" s="289">
        <v>190.08</v>
      </c>
      <c r="L82" s="289">
        <v>190.08</v>
      </c>
      <c r="M82" s="290"/>
      <c r="N82" s="290"/>
      <c r="O82" s="290" t="s">
        <v>303</v>
      </c>
      <c r="P82" s="290" t="s">
        <v>36</v>
      </c>
    </row>
    <row r="83" spans="1:16">
      <c r="A83" s="896" t="s">
        <v>308</v>
      </c>
      <c r="B83" s="895"/>
      <c r="C83" s="895"/>
      <c r="D83" s="895"/>
      <c r="E83" s="895"/>
      <c r="F83" s="895"/>
      <c r="G83" s="895"/>
      <c r="H83" s="895"/>
      <c r="I83" s="895"/>
      <c r="J83" s="895"/>
      <c r="K83" s="895"/>
      <c r="L83" s="895"/>
      <c r="M83" s="895"/>
      <c r="N83" s="895"/>
      <c r="O83" s="895"/>
      <c r="P83" s="895"/>
    </row>
    <row r="84" spans="1:16" ht="71.400000000000006">
      <c r="A84" s="284">
        <v>46</v>
      </c>
      <c r="B84" s="285">
        <v>46</v>
      </c>
      <c r="C84" s="286" t="s">
        <v>114</v>
      </c>
      <c r="D84" s="287" t="s">
        <v>115</v>
      </c>
      <c r="E84" s="288" t="s">
        <v>116</v>
      </c>
      <c r="F84" s="289">
        <v>6</v>
      </c>
      <c r="G84" s="289">
        <v>8.4499999999999993</v>
      </c>
      <c r="H84" s="289">
        <v>8.4499999999999993</v>
      </c>
      <c r="I84" s="290"/>
      <c r="J84" s="290"/>
      <c r="K84" s="289">
        <v>50.7</v>
      </c>
      <c r="L84" s="289">
        <v>50.7</v>
      </c>
      <c r="M84" s="290"/>
      <c r="N84" s="290"/>
      <c r="O84" s="290" t="s">
        <v>301</v>
      </c>
      <c r="P84" s="290" t="s">
        <v>36</v>
      </c>
    </row>
    <row r="85" spans="1:16" ht="40.799999999999997">
      <c r="A85" s="284">
        <v>47</v>
      </c>
      <c r="B85" s="285">
        <v>47</v>
      </c>
      <c r="C85" s="286" t="s">
        <v>117</v>
      </c>
      <c r="D85" s="287" t="s">
        <v>118</v>
      </c>
      <c r="E85" s="288" t="s">
        <v>119</v>
      </c>
      <c r="F85" s="289">
        <v>18</v>
      </c>
      <c r="G85" s="289">
        <v>40</v>
      </c>
      <c r="H85" s="289">
        <v>40</v>
      </c>
      <c r="I85" s="290"/>
      <c r="J85" s="290"/>
      <c r="K85" s="289">
        <v>720</v>
      </c>
      <c r="L85" s="289">
        <v>720</v>
      </c>
      <c r="M85" s="290"/>
      <c r="N85" s="290"/>
      <c r="O85" s="290" t="s">
        <v>294</v>
      </c>
      <c r="P85" s="290" t="s">
        <v>36</v>
      </c>
    </row>
    <row r="86" spans="1:16" ht="40.799999999999997">
      <c r="A86" s="284">
        <v>48</v>
      </c>
      <c r="B86" s="285">
        <v>48</v>
      </c>
      <c r="C86" s="286" t="s">
        <v>120</v>
      </c>
      <c r="D86" s="287" t="s">
        <v>121</v>
      </c>
      <c r="E86" s="288" t="s">
        <v>122</v>
      </c>
      <c r="F86" s="289">
        <v>18</v>
      </c>
      <c r="G86" s="289">
        <v>773.47</v>
      </c>
      <c r="H86" s="289">
        <v>773.47</v>
      </c>
      <c r="I86" s="290"/>
      <c r="J86" s="290"/>
      <c r="K86" s="289">
        <v>13922.46</v>
      </c>
      <c r="L86" s="289">
        <v>13922.46</v>
      </c>
      <c r="M86" s="290"/>
      <c r="N86" s="290"/>
      <c r="O86" s="290" t="s">
        <v>293</v>
      </c>
      <c r="P86" s="290" t="s">
        <v>36</v>
      </c>
    </row>
    <row r="87" spans="1:16" ht="40.799999999999997">
      <c r="A87" s="284">
        <v>49</v>
      </c>
      <c r="B87" s="285">
        <v>49</v>
      </c>
      <c r="C87" s="286" t="s">
        <v>123</v>
      </c>
      <c r="D87" s="287" t="s">
        <v>124</v>
      </c>
      <c r="E87" s="288" t="s">
        <v>119</v>
      </c>
      <c r="F87" s="289">
        <v>18</v>
      </c>
      <c r="G87" s="289">
        <v>39.75</v>
      </c>
      <c r="H87" s="289">
        <v>39.75</v>
      </c>
      <c r="I87" s="290"/>
      <c r="J87" s="290"/>
      <c r="K87" s="289">
        <v>715.5</v>
      </c>
      <c r="L87" s="289">
        <v>715.5</v>
      </c>
      <c r="M87" s="290"/>
      <c r="N87" s="290"/>
      <c r="O87" s="290" t="s">
        <v>294</v>
      </c>
      <c r="P87" s="290" t="s">
        <v>36</v>
      </c>
    </row>
    <row r="88" spans="1:16" ht="40.799999999999997">
      <c r="A88" s="284">
        <v>50</v>
      </c>
      <c r="B88" s="285">
        <v>50</v>
      </c>
      <c r="C88" s="286" t="s">
        <v>125</v>
      </c>
      <c r="D88" s="287" t="s">
        <v>126</v>
      </c>
      <c r="E88" s="288" t="s">
        <v>119</v>
      </c>
      <c r="F88" s="289">
        <v>6</v>
      </c>
      <c r="G88" s="289">
        <v>19.87</v>
      </c>
      <c r="H88" s="289">
        <v>19.87</v>
      </c>
      <c r="I88" s="290"/>
      <c r="J88" s="290"/>
      <c r="K88" s="289">
        <v>119.22</v>
      </c>
      <c r="L88" s="289">
        <v>119.22</v>
      </c>
      <c r="M88" s="290"/>
      <c r="N88" s="290"/>
      <c r="O88" s="290" t="s">
        <v>302</v>
      </c>
      <c r="P88" s="290" t="s">
        <v>36</v>
      </c>
    </row>
    <row r="89" spans="1:16" ht="40.799999999999997">
      <c r="A89" s="284">
        <v>51</v>
      </c>
      <c r="B89" s="285">
        <v>51</v>
      </c>
      <c r="C89" s="286" t="s">
        <v>127</v>
      </c>
      <c r="D89" s="287" t="s">
        <v>128</v>
      </c>
      <c r="E89" s="288" t="s">
        <v>129</v>
      </c>
      <c r="F89" s="289">
        <v>18</v>
      </c>
      <c r="G89" s="289">
        <v>21.12</v>
      </c>
      <c r="H89" s="289">
        <v>21.12</v>
      </c>
      <c r="I89" s="290"/>
      <c r="J89" s="290"/>
      <c r="K89" s="289">
        <v>380.16</v>
      </c>
      <c r="L89" s="289">
        <v>380.16</v>
      </c>
      <c r="M89" s="290"/>
      <c r="N89" s="290"/>
      <c r="O89" s="290" t="s">
        <v>295</v>
      </c>
      <c r="P89" s="290" t="s">
        <v>36</v>
      </c>
    </row>
    <row r="90" spans="1:16" ht="40.799999999999997">
      <c r="A90" s="284">
        <v>52</v>
      </c>
      <c r="B90" s="285">
        <v>52</v>
      </c>
      <c r="C90" s="286" t="s">
        <v>130</v>
      </c>
      <c r="D90" s="287" t="s">
        <v>131</v>
      </c>
      <c r="E90" s="288" t="s">
        <v>132</v>
      </c>
      <c r="F90" s="289">
        <v>6</v>
      </c>
      <c r="G90" s="289">
        <v>31.68</v>
      </c>
      <c r="H90" s="289">
        <v>31.68</v>
      </c>
      <c r="I90" s="290"/>
      <c r="J90" s="290"/>
      <c r="K90" s="289">
        <v>190.08</v>
      </c>
      <c r="L90" s="289">
        <v>190.08</v>
      </c>
      <c r="M90" s="290"/>
      <c r="N90" s="290"/>
      <c r="O90" s="290" t="s">
        <v>303</v>
      </c>
      <c r="P90" s="290" t="s">
        <v>36</v>
      </c>
    </row>
    <row r="91" spans="1:16" ht="40.799999999999997">
      <c r="A91" s="284">
        <v>53</v>
      </c>
      <c r="B91" s="285">
        <v>53</v>
      </c>
      <c r="C91" s="286" t="s">
        <v>133</v>
      </c>
      <c r="D91" s="287" t="s">
        <v>134</v>
      </c>
      <c r="E91" s="288" t="s">
        <v>135</v>
      </c>
      <c r="F91" s="289">
        <v>0.06</v>
      </c>
      <c r="G91" s="289">
        <v>337.92</v>
      </c>
      <c r="H91" s="289">
        <v>337.92</v>
      </c>
      <c r="I91" s="290"/>
      <c r="J91" s="290"/>
      <c r="K91" s="289">
        <v>20.28</v>
      </c>
      <c r="L91" s="289">
        <v>20.28</v>
      </c>
      <c r="M91" s="290"/>
      <c r="N91" s="290"/>
      <c r="O91" s="290" t="s">
        <v>297</v>
      </c>
      <c r="P91" s="290" t="s">
        <v>36</v>
      </c>
    </row>
    <row r="92" spans="1:16" ht="40.799999999999997">
      <c r="A92" s="284">
        <v>54</v>
      </c>
      <c r="B92" s="285">
        <v>54</v>
      </c>
      <c r="C92" s="286" t="s">
        <v>136</v>
      </c>
      <c r="D92" s="287" t="s">
        <v>137</v>
      </c>
      <c r="E92" s="288" t="s">
        <v>138</v>
      </c>
      <c r="F92" s="289">
        <v>6</v>
      </c>
      <c r="G92" s="289">
        <v>31.68</v>
      </c>
      <c r="H92" s="289">
        <v>31.68</v>
      </c>
      <c r="I92" s="290"/>
      <c r="J92" s="290"/>
      <c r="K92" s="289">
        <v>190.08</v>
      </c>
      <c r="L92" s="289">
        <v>190.08</v>
      </c>
      <c r="M92" s="290"/>
      <c r="N92" s="290"/>
      <c r="O92" s="290" t="s">
        <v>303</v>
      </c>
      <c r="P92" s="290" t="s">
        <v>36</v>
      </c>
    </row>
    <row r="93" spans="1:16">
      <c r="A93" s="896" t="s">
        <v>309</v>
      </c>
      <c r="B93" s="895"/>
      <c r="C93" s="895"/>
      <c r="D93" s="895"/>
      <c r="E93" s="895"/>
      <c r="F93" s="895"/>
      <c r="G93" s="895"/>
      <c r="H93" s="895"/>
      <c r="I93" s="895"/>
      <c r="J93" s="895"/>
      <c r="K93" s="895"/>
      <c r="L93" s="895"/>
      <c r="M93" s="895"/>
      <c r="N93" s="895"/>
      <c r="O93" s="895"/>
      <c r="P93" s="895"/>
    </row>
    <row r="94" spans="1:16" ht="71.400000000000006">
      <c r="A94" s="284">
        <v>55</v>
      </c>
      <c r="B94" s="285">
        <v>55</v>
      </c>
      <c r="C94" s="286" t="s">
        <v>114</v>
      </c>
      <c r="D94" s="287" t="s">
        <v>115</v>
      </c>
      <c r="E94" s="288" t="s">
        <v>116</v>
      </c>
      <c r="F94" s="289">
        <v>6</v>
      </c>
      <c r="G94" s="289">
        <v>8.4499999999999993</v>
      </c>
      <c r="H94" s="289">
        <v>8.4499999999999993</v>
      </c>
      <c r="I94" s="290"/>
      <c r="J94" s="290"/>
      <c r="K94" s="289">
        <v>50.7</v>
      </c>
      <c r="L94" s="289">
        <v>50.7</v>
      </c>
      <c r="M94" s="290"/>
      <c r="N94" s="290"/>
      <c r="O94" s="290" t="s">
        <v>301</v>
      </c>
      <c r="P94" s="290" t="s">
        <v>36</v>
      </c>
    </row>
    <row r="95" spans="1:16" ht="40.799999999999997">
      <c r="A95" s="284">
        <v>56</v>
      </c>
      <c r="B95" s="285">
        <v>56</v>
      </c>
      <c r="C95" s="286" t="s">
        <v>117</v>
      </c>
      <c r="D95" s="287" t="s">
        <v>118</v>
      </c>
      <c r="E95" s="288" t="s">
        <v>119</v>
      </c>
      <c r="F95" s="289">
        <v>18</v>
      </c>
      <c r="G95" s="289">
        <v>40</v>
      </c>
      <c r="H95" s="289">
        <v>40</v>
      </c>
      <c r="I95" s="290"/>
      <c r="J95" s="290"/>
      <c r="K95" s="289">
        <v>720</v>
      </c>
      <c r="L95" s="289">
        <v>720</v>
      </c>
      <c r="M95" s="290"/>
      <c r="N95" s="290"/>
      <c r="O95" s="290" t="s">
        <v>294</v>
      </c>
      <c r="P95" s="290" t="s">
        <v>36</v>
      </c>
    </row>
    <row r="96" spans="1:16" ht="40.799999999999997">
      <c r="A96" s="284">
        <v>57</v>
      </c>
      <c r="B96" s="285">
        <v>57</v>
      </c>
      <c r="C96" s="286" t="s">
        <v>120</v>
      </c>
      <c r="D96" s="287" t="s">
        <v>121</v>
      </c>
      <c r="E96" s="288" t="s">
        <v>122</v>
      </c>
      <c r="F96" s="289">
        <v>18</v>
      </c>
      <c r="G96" s="289">
        <v>773.47</v>
      </c>
      <c r="H96" s="289">
        <v>773.47</v>
      </c>
      <c r="I96" s="290"/>
      <c r="J96" s="290"/>
      <c r="K96" s="289">
        <v>13922.46</v>
      </c>
      <c r="L96" s="289">
        <v>13922.46</v>
      </c>
      <c r="M96" s="290"/>
      <c r="N96" s="290"/>
      <c r="O96" s="290" t="s">
        <v>293</v>
      </c>
      <c r="P96" s="290" t="s">
        <v>36</v>
      </c>
    </row>
    <row r="97" spans="1:16" ht="40.799999999999997">
      <c r="A97" s="284">
        <v>58</v>
      </c>
      <c r="B97" s="285">
        <v>58</v>
      </c>
      <c r="C97" s="286" t="s">
        <v>123</v>
      </c>
      <c r="D97" s="287" t="s">
        <v>124</v>
      </c>
      <c r="E97" s="288" t="s">
        <v>119</v>
      </c>
      <c r="F97" s="289">
        <v>18</v>
      </c>
      <c r="G97" s="289">
        <v>39.75</v>
      </c>
      <c r="H97" s="289">
        <v>39.75</v>
      </c>
      <c r="I97" s="290"/>
      <c r="J97" s="290"/>
      <c r="K97" s="289">
        <v>715.5</v>
      </c>
      <c r="L97" s="289">
        <v>715.5</v>
      </c>
      <c r="M97" s="290"/>
      <c r="N97" s="290"/>
      <c r="O97" s="290" t="s">
        <v>294</v>
      </c>
      <c r="P97" s="290" t="s">
        <v>36</v>
      </c>
    </row>
    <row r="98" spans="1:16" ht="40.799999999999997">
      <c r="A98" s="284">
        <v>59</v>
      </c>
      <c r="B98" s="285">
        <v>59</v>
      </c>
      <c r="C98" s="286" t="s">
        <v>125</v>
      </c>
      <c r="D98" s="287" t="s">
        <v>126</v>
      </c>
      <c r="E98" s="288" t="s">
        <v>119</v>
      </c>
      <c r="F98" s="289">
        <v>6</v>
      </c>
      <c r="G98" s="289">
        <v>19.87</v>
      </c>
      <c r="H98" s="289">
        <v>19.87</v>
      </c>
      <c r="I98" s="290"/>
      <c r="J98" s="290"/>
      <c r="K98" s="289">
        <v>119.22</v>
      </c>
      <c r="L98" s="289">
        <v>119.22</v>
      </c>
      <c r="M98" s="290"/>
      <c r="N98" s="290"/>
      <c r="O98" s="290" t="s">
        <v>302</v>
      </c>
      <c r="P98" s="290" t="s">
        <v>36</v>
      </c>
    </row>
    <row r="99" spans="1:16" ht="40.799999999999997">
      <c r="A99" s="284">
        <v>60</v>
      </c>
      <c r="B99" s="285">
        <v>60</v>
      </c>
      <c r="C99" s="286" t="s">
        <v>127</v>
      </c>
      <c r="D99" s="287" t="s">
        <v>128</v>
      </c>
      <c r="E99" s="288" t="s">
        <v>129</v>
      </c>
      <c r="F99" s="289">
        <v>18</v>
      </c>
      <c r="G99" s="289">
        <v>21.12</v>
      </c>
      <c r="H99" s="289">
        <v>21.12</v>
      </c>
      <c r="I99" s="290"/>
      <c r="J99" s="290"/>
      <c r="K99" s="289">
        <v>380.16</v>
      </c>
      <c r="L99" s="289">
        <v>380.16</v>
      </c>
      <c r="M99" s="290"/>
      <c r="N99" s="290"/>
      <c r="O99" s="290" t="s">
        <v>295</v>
      </c>
      <c r="P99" s="290" t="s">
        <v>36</v>
      </c>
    </row>
    <row r="100" spans="1:16" ht="40.799999999999997">
      <c r="A100" s="284">
        <v>61</v>
      </c>
      <c r="B100" s="285">
        <v>61</v>
      </c>
      <c r="C100" s="286" t="s">
        <v>130</v>
      </c>
      <c r="D100" s="287" t="s">
        <v>131</v>
      </c>
      <c r="E100" s="288" t="s">
        <v>132</v>
      </c>
      <c r="F100" s="289">
        <v>6</v>
      </c>
      <c r="G100" s="289">
        <v>31.68</v>
      </c>
      <c r="H100" s="289">
        <v>31.68</v>
      </c>
      <c r="I100" s="290"/>
      <c r="J100" s="290"/>
      <c r="K100" s="289">
        <v>190.08</v>
      </c>
      <c r="L100" s="289">
        <v>190.08</v>
      </c>
      <c r="M100" s="290"/>
      <c r="N100" s="290"/>
      <c r="O100" s="290" t="s">
        <v>303</v>
      </c>
      <c r="P100" s="290" t="s">
        <v>36</v>
      </c>
    </row>
    <row r="101" spans="1:16" ht="40.799999999999997">
      <c r="A101" s="284">
        <v>62</v>
      </c>
      <c r="B101" s="285">
        <v>62</v>
      </c>
      <c r="C101" s="286" t="s">
        <v>133</v>
      </c>
      <c r="D101" s="287" t="s">
        <v>134</v>
      </c>
      <c r="E101" s="288" t="s">
        <v>135</v>
      </c>
      <c r="F101" s="289">
        <v>0.06</v>
      </c>
      <c r="G101" s="289">
        <v>337.92</v>
      </c>
      <c r="H101" s="289">
        <v>337.92</v>
      </c>
      <c r="I101" s="290"/>
      <c r="J101" s="290"/>
      <c r="K101" s="289">
        <v>20.28</v>
      </c>
      <c r="L101" s="289">
        <v>20.28</v>
      </c>
      <c r="M101" s="290"/>
      <c r="N101" s="290"/>
      <c r="O101" s="290" t="s">
        <v>297</v>
      </c>
      <c r="P101" s="290" t="s">
        <v>36</v>
      </c>
    </row>
    <row r="102" spans="1:16" ht="40.799999999999997">
      <c r="A102" s="284">
        <v>63</v>
      </c>
      <c r="B102" s="285">
        <v>63</v>
      </c>
      <c r="C102" s="286" t="s">
        <v>136</v>
      </c>
      <c r="D102" s="287" t="s">
        <v>137</v>
      </c>
      <c r="E102" s="288" t="s">
        <v>138</v>
      </c>
      <c r="F102" s="289">
        <v>6</v>
      </c>
      <c r="G102" s="289">
        <v>31.68</v>
      </c>
      <c r="H102" s="289">
        <v>31.68</v>
      </c>
      <c r="I102" s="290"/>
      <c r="J102" s="290"/>
      <c r="K102" s="289">
        <v>190.08</v>
      </c>
      <c r="L102" s="289">
        <v>190.08</v>
      </c>
      <c r="M102" s="290"/>
      <c r="N102" s="290"/>
      <c r="O102" s="290" t="s">
        <v>303</v>
      </c>
      <c r="P102" s="290" t="s">
        <v>36</v>
      </c>
    </row>
    <row r="103" spans="1:16">
      <c r="A103" s="896" t="s">
        <v>310</v>
      </c>
      <c r="B103" s="895"/>
      <c r="C103" s="895"/>
      <c r="D103" s="895"/>
      <c r="E103" s="895"/>
      <c r="F103" s="895"/>
      <c r="G103" s="895"/>
      <c r="H103" s="895"/>
      <c r="I103" s="895"/>
      <c r="J103" s="895"/>
      <c r="K103" s="895"/>
      <c r="L103" s="895"/>
      <c r="M103" s="895"/>
      <c r="N103" s="895"/>
      <c r="O103" s="895"/>
      <c r="P103" s="895"/>
    </row>
    <row r="104" spans="1:16" ht="71.400000000000006">
      <c r="A104" s="284">
        <v>64</v>
      </c>
      <c r="B104" s="285">
        <v>64</v>
      </c>
      <c r="C104" s="286" t="s">
        <v>114</v>
      </c>
      <c r="D104" s="287" t="s">
        <v>115</v>
      </c>
      <c r="E104" s="288" t="s">
        <v>116</v>
      </c>
      <c r="F104" s="289">
        <v>6</v>
      </c>
      <c r="G104" s="289">
        <v>8.4499999999999993</v>
      </c>
      <c r="H104" s="289">
        <v>8.4499999999999993</v>
      </c>
      <c r="I104" s="290"/>
      <c r="J104" s="290"/>
      <c r="K104" s="289">
        <v>50.7</v>
      </c>
      <c r="L104" s="289">
        <v>50.7</v>
      </c>
      <c r="M104" s="290"/>
      <c r="N104" s="290"/>
      <c r="O104" s="290" t="s">
        <v>301</v>
      </c>
      <c r="P104" s="290" t="s">
        <v>36</v>
      </c>
    </row>
    <row r="105" spans="1:16" ht="40.799999999999997">
      <c r="A105" s="284">
        <v>65</v>
      </c>
      <c r="B105" s="285">
        <v>65</v>
      </c>
      <c r="C105" s="286" t="s">
        <v>117</v>
      </c>
      <c r="D105" s="287" t="s">
        <v>118</v>
      </c>
      <c r="E105" s="288" t="s">
        <v>119</v>
      </c>
      <c r="F105" s="289">
        <v>18</v>
      </c>
      <c r="G105" s="289">
        <v>40</v>
      </c>
      <c r="H105" s="289">
        <v>40</v>
      </c>
      <c r="I105" s="290"/>
      <c r="J105" s="290"/>
      <c r="K105" s="289">
        <v>720</v>
      </c>
      <c r="L105" s="289">
        <v>720</v>
      </c>
      <c r="M105" s="290"/>
      <c r="N105" s="290"/>
      <c r="O105" s="290" t="s">
        <v>294</v>
      </c>
      <c r="P105" s="290" t="s">
        <v>36</v>
      </c>
    </row>
    <row r="106" spans="1:16" ht="40.799999999999997">
      <c r="A106" s="284">
        <v>66</v>
      </c>
      <c r="B106" s="285">
        <v>66</v>
      </c>
      <c r="C106" s="286" t="s">
        <v>120</v>
      </c>
      <c r="D106" s="287" t="s">
        <v>121</v>
      </c>
      <c r="E106" s="288" t="s">
        <v>122</v>
      </c>
      <c r="F106" s="289">
        <v>18</v>
      </c>
      <c r="G106" s="289">
        <v>773.47</v>
      </c>
      <c r="H106" s="289">
        <v>773.47</v>
      </c>
      <c r="I106" s="290"/>
      <c r="J106" s="290"/>
      <c r="K106" s="289">
        <v>13922.46</v>
      </c>
      <c r="L106" s="289">
        <v>13922.46</v>
      </c>
      <c r="M106" s="290"/>
      <c r="N106" s="290"/>
      <c r="O106" s="290" t="s">
        <v>293</v>
      </c>
      <c r="P106" s="290" t="s">
        <v>36</v>
      </c>
    </row>
    <row r="107" spans="1:16" ht="40.799999999999997">
      <c r="A107" s="284">
        <v>67</v>
      </c>
      <c r="B107" s="285">
        <v>67</v>
      </c>
      <c r="C107" s="286" t="s">
        <v>123</v>
      </c>
      <c r="D107" s="287" t="s">
        <v>124</v>
      </c>
      <c r="E107" s="288" t="s">
        <v>119</v>
      </c>
      <c r="F107" s="289">
        <v>18</v>
      </c>
      <c r="G107" s="289">
        <v>39.75</v>
      </c>
      <c r="H107" s="289">
        <v>39.75</v>
      </c>
      <c r="I107" s="290"/>
      <c r="J107" s="290"/>
      <c r="K107" s="289">
        <v>715.5</v>
      </c>
      <c r="L107" s="289">
        <v>715.5</v>
      </c>
      <c r="M107" s="290"/>
      <c r="N107" s="290"/>
      <c r="O107" s="290" t="s">
        <v>294</v>
      </c>
      <c r="P107" s="290" t="s">
        <v>36</v>
      </c>
    </row>
    <row r="108" spans="1:16" ht="40.799999999999997">
      <c r="A108" s="284">
        <v>68</v>
      </c>
      <c r="B108" s="285">
        <v>68</v>
      </c>
      <c r="C108" s="286" t="s">
        <v>125</v>
      </c>
      <c r="D108" s="287" t="s">
        <v>126</v>
      </c>
      <c r="E108" s="288" t="s">
        <v>119</v>
      </c>
      <c r="F108" s="289">
        <v>6</v>
      </c>
      <c r="G108" s="289">
        <v>19.87</v>
      </c>
      <c r="H108" s="289">
        <v>19.87</v>
      </c>
      <c r="I108" s="290"/>
      <c r="J108" s="290"/>
      <c r="K108" s="289">
        <v>119.22</v>
      </c>
      <c r="L108" s="289">
        <v>119.22</v>
      </c>
      <c r="M108" s="290"/>
      <c r="N108" s="290"/>
      <c r="O108" s="290" t="s">
        <v>302</v>
      </c>
      <c r="P108" s="290" t="s">
        <v>36</v>
      </c>
    </row>
    <row r="109" spans="1:16" ht="40.799999999999997">
      <c r="A109" s="284">
        <v>69</v>
      </c>
      <c r="B109" s="285">
        <v>69</v>
      </c>
      <c r="C109" s="286" t="s">
        <v>127</v>
      </c>
      <c r="D109" s="287" t="s">
        <v>128</v>
      </c>
      <c r="E109" s="288" t="s">
        <v>129</v>
      </c>
      <c r="F109" s="289">
        <v>18</v>
      </c>
      <c r="G109" s="289">
        <v>21.12</v>
      </c>
      <c r="H109" s="289">
        <v>21.12</v>
      </c>
      <c r="I109" s="290"/>
      <c r="J109" s="290"/>
      <c r="K109" s="289">
        <v>380.16</v>
      </c>
      <c r="L109" s="289">
        <v>380.16</v>
      </c>
      <c r="M109" s="290"/>
      <c r="N109" s="290"/>
      <c r="O109" s="290" t="s">
        <v>295</v>
      </c>
      <c r="P109" s="290" t="s">
        <v>36</v>
      </c>
    </row>
    <row r="110" spans="1:16" ht="40.799999999999997">
      <c r="A110" s="284">
        <v>70</v>
      </c>
      <c r="B110" s="285">
        <v>70</v>
      </c>
      <c r="C110" s="286" t="s">
        <v>130</v>
      </c>
      <c r="D110" s="287" t="s">
        <v>131</v>
      </c>
      <c r="E110" s="288" t="s">
        <v>132</v>
      </c>
      <c r="F110" s="289">
        <v>6</v>
      </c>
      <c r="G110" s="289">
        <v>31.68</v>
      </c>
      <c r="H110" s="289">
        <v>31.68</v>
      </c>
      <c r="I110" s="290"/>
      <c r="J110" s="290"/>
      <c r="K110" s="289">
        <v>190.08</v>
      </c>
      <c r="L110" s="289">
        <v>190.08</v>
      </c>
      <c r="M110" s="290"/>
      <c r="N110" s="290"/>
      <c r="O110" s="290" t="s">
        <v>303</v>
      </c>
      <c r="P110" s="290" t="s">
        <v>36</v>
      </c>
    </row>
    <row r="111" spans="1:16" ht="40.799999999999997">
      <c r="A111" s="284">
        <v>71</v>
      </c>
      <c r="B111" s="285">
        <v>71</v>
      </c>
      <c r="C111" s="286" t="s">
        <v>133</v>
      </c>
      <c r="D111" s="287" t="s">
        <v>134</v>
      </c>
      <c r="E111" s="288" t="s">
        <v>135</v>
      </c>
      <c r="F111" s="289">
        <v>0.06</v>
      </c>
      <c r="G111" s="289">
        <v>337.92</v>
      </c>
      <c r="H111" s="289">
        <v>337.92</v>
      </c>
      <c r="I111" s="290"/>
      <c r="J111" s="290"/>
      <c r="K111" s="289">
        <v>20.28</v>
      </c>
      <c r="L111" s="289">
        <v>20.28</v>
      </c>
      <c r="M111" s="290"/>
      <c r="N111" s="290"/>
      <c r="O111" s="290" t="s">
        <v>297</v>
      </c>
      <c r="P111" s="290" t="s">
        <v>36</v>
      </c>
    </row>
    <row r="112" spans="1:16" ht="40.799999999999997">
      <c r="A112" s="284">
        <v>72</v>
      </c>
      <c r="B112" s="285">
        <v>72</v>
      </c>
      <c r="C112" s="286" t="s">
        <v>136</v>
      </c>
      <c r="D112" s="287" t="s">
        <v>137</v>
      </c>
      <c r="E112" s="288" t="s">
        <v>138</v>
      </c>
      <c r="F112" s="289">
        <v>6</v>
      </c>
      <c r="G112" s="289">
        <v>31.68</v>
      </c>
      <c r="H112" s="289">
        <v>31.68</v>
      </c>
      <c r="I112" s="290"/>
      <c r="J112" s="290"/>
      <c r="K112" s="289">
        <v>190.08</v>
      </c>
      <c r="L112" s="289">
        <v>190.08</v>
      </c>
      <c r="M112" s="290"/>
      <c r="N112" s="290"/>
      <c r="O112" s="290" t="s">
        <v>303</v>
      </c>
      <c r="P112" s="290" t="s">
        <v>36</v>
      </c>
    </row>
    <row r="113" spans="1:16">
      <c r="A113" s="896" t="s">
        <v>311</v>
      </c>
      <c r="B113" s="895"/>
      <c r="C113" s="895"/>
      <c r="D113" s="895"/>
      <c r="E113" s="895"/>
      <c r="F113" s="895"/>
      <c r="G113" s="895"/>
      <c r="H113" s="895"/>
      <c r="I113" s="895"/>
      <c r="J113" s="895"/>
      <c r="K113" s="895"/>
      <c r="L113" s="895"/>
      <c r="M113" s="895"/>
      <c r="N113" s="895"/>
      <c r="O113" s="895"/>
      <c r="P113" s="895"/>
    </row>
    <row r="114" spans="1:16" ht="71.400000000000006">
      <c r="A114" s="284">
        <v>73</v>
      </c>
      <c r="B114" s="285">
        <v>73</v>
      </c>
      <c r="C114" s="286" t="s">
        <v>114</v>
      </c>
      <c r="D114" s="287" t="s">
        <v>115</v>
      </c>
      <c r="E114" s="288" t="s">
        <v>116</v>
      </c>
      <c r="F114" s="289">
        <v>6</v>
      </c>
      <c r="G114" s="289">
        <v>8.4499999999999993</v>
      </c>
      <c r="H114" s="289">
        <v>8.4499999999999993</v>
      </c>
      <c r="I114" s="290"/>
      <c r="J114" s="290"/>
      <c r="K114" s="289">
        <v>50.7</v>
      </c>
      <c r="L114" s="289">
        <v>50.7</v>
      </c>
      <c r="M114" s="290"/>
      <c r="N114" s="290"/>
      <c r="O114" s="290" t="s">
        <v>301</v>
      </c>
      <c r="P114" s="290" t="s">
        <v>36</v>
      </c>
    </row>
    <row r="115" spans="1:16" ht="40.799999999999997">
      <c r="A115" s="284">
        <v>74</v>
      </c>
      <c r="B115" s="285">
        <v>74</v>
      </c>
      <c r="C115" s="286" t="s">
        <v>117</v>
      </c>
      <c r="D115" s="287" t="s">
        <v>118</v>
      </c>
      <c r="E115" s="288" t="s">
        <v>119</v>
      </c>
      <c r="F115" s="289">
        <v>18</v>
      </c>
      <c r="G115" s="289">
        <v>40</v>
      </c>
      <c r="H115" s="289">
        <v>40</v>
      </c>
      <c r="I115" s="290"/>
      <c r="J115" s="290"/>
      <c r="K115" s="289">
        <v>720</v>
      </c>
      <c r="L115" s="289">
        <v>720</v>
      </c>
      <c r="M115" s="290"/>
      <c r="N115" s="290"/>
      <c r="O115" s="290" t="s">
        <v>294</v>
      </c>
      <c r="P115" s="290" t="s">
        <v>36</v>
      </c>
    </row>
    <row r="116" spans="1:16" ht="40.799999999999997">
      <c r="A116" s="284">
        <v>75</v>
      </c>
      <c r="B116" s="285">
        <v>75</v>
      </c>
      <c r="C116" s="286" t="s">
        <v>120</v>
      </c>
      <c r="D116" s="287" t="s">
        <v>121</v>
      </c>
      <c r="E116" s="288" t="s">
        <v>122</v>
      </c>
      <c r="F116" s="289">
        <v>18</v>
      </c>
      <c r="G116" s="289">
        <v>773.47</v>
      </c>
      <c r="H116" s="289">
        <v>773.47</v>
      </c>
      <c r="I116" s="290"/>
      <c r="J116" s="290"/>
      <c r="K116" s="289">
        <v>13922.46</v>
      </c>
      <c r="L116" s="289">
        <v>13922.46</v>
      </c>
      <c r="M116" s="290"/>
      <c r="N116" s="290"/>
      <c r="O116" s="290" t="s">
        <v>293</v>
      </c>
      <c r="P116" s="290" t="s">
        <v>36</v>
      </c>
    </row>
    <row r="117" spans="1:16" ht="40.799999999999997">
      <c r="A117" s="284">
        <v>76</v>
      </c>
      <c r="B117" s="285">
        <v>76</v>
      </c>
      <c r="C117" s="286" t="s">
        <v>123</v>
      </c>
      <c r="D117" s="287" t="s">
        <v>124</v>
      </c>
      <c r="E117" s="288" t="s">
        <v>119</v>
      </c>
      <c r="F117" s="289">
        <v>18</v>
      </c>
      <c r="G117" s="289">
        <v>39.75</v>
      </c>
      <c r="H117" s="289">
        <v>39.75</v>
      </c>
      <c r="I117" s="290"/>
      <c r="J117" s="290"/>
      <c r="K117" s="289">
        <v>715.5</v>
      </c>
      <c r="L117" s="289">
        <v>715.5</v>
      </c>
      <c r="M117" s="290"/>
      <c r="N117" s="290"/>
      <c r="O117" s="290" t="s">
        <v>294</v>
      </c>
      <c r="P117" s="290" t="s">
        <v>36</v>
      </c>
    </row>
    <row r="118" spans="1:16" ht="40.799999999999997">
      <c r="A118" s="284">
        <v>77</v>
      </c>
      <c r="B118" s="285">
        <v>77</v>
      </c>
      <c r="C118" s="286" t="s">
        <v>125</v>
      </c>
      <c r="D118" s="287" t="s">
        <v>126</v>
      </c>
      <c r="E118" s="288" t="s">
        <v>119</v>
      </c>
      <c r="F118" s="289">
        <v>6</v>
      </c>
      <c r="G118" s="289">
        <v>19.87</v>
      </c>
      <c r="H118" s="289">
        <v>19.87</v>
      </c>
      <c r="I118" s="290"/>
      <c r="J118" s="290"/>
      <c r="K118" s="289">
        <v>119.22</v>
      </c>
      <c r="L118" s="289">
        <v>119.22</v>
      </c>
      <c r="M118" s="290"/>
      <c r="N118" s="290"/>
      <c r="O118" s="290" t="s">
        <v>302</v>
      </c>
      <c r="P118" s="290" t="s">
        <v>36</v>
      </c>
    </row>
    <row r="119" spans="1:16" ht="40.799999999999997">
      <c r="A119" s="284">
        <v>78</v>
      </c>
      <c r="B119" s="285">
        <v>78</v>
      </c>
      <c r="C119" s="286" t="s">
        <v>127</v>
      </c>
      <c r="D119" s="287" t="s">
        <v>128</v>
      </c>
      <c r="E119" s="288" t="s">
        <v>129</v>
      </c>
      <c r="F119" s="289">
        <v>18</v>
      </c>
      <c r="G119" s="289">
        <v>21.12</v>
      </c>
      <c r="H119" s="289">
        <v>21.12</v>
      </c>
      <c r="I119" s="290"/>
      <c r="J119" s="290"/>
      <c r="K119" s="289">
        <v>380.16</v>
      </c>
      <c r="L119" s="289">
        <v>380.16</v>
      </c>
      <c r="M119" s="290"/>
      <c r="N119" s="290"/>
      <c r="O119" s="290" t="s">
        <v>295</v>
      </c>
      <c r="P119" s="290" t="s">
        <v>36</v>
      </c>
    </row>
    <row r="120" spans="1:16" ht="40.799999999999997">
      <c r="A120" s="284">
        <v>79</v>
      </c>
      <c r="B120" s="285">
        <v>79</v>
      </c>
      <c r="C120" s="286" t="s">
        <v>130</v>
      </c>
      <c r="D120" s="287" t="s">
        <v>131</v>
      </c>
      <c r="E120" s="288" t="s">
        <v>132</v>
      </c>
      <c r="F120" s="289">
        <v>6</v>
      </c>
      <c r="G120" s="289">
        <v>31.68</v>
      </c>
      <c r="H120" s="289">
        <v>31.68</v>
      </c>
      <c r="I120" s="290"/>
      <c r="J120" s="290"/>
      <c r="K120" s="289">
        <v>190.08</v>
      </c>
      <c r="L120" s="289">
        <v>190.08</v>
      </c>
      <c r="M120" s="290"/>
      <c r="N120" s="290"/>
      <c r="O120" s="290" t="s">
        <v>303</v>
      </c>
      <c r="P120" s="290" t="s">
        <v>36</v>
      </c>
    </row>
    <row r="121" spans="1:16" ht="40.799999999999997">
      <c r="A121" s="284">
        <v>80</v>
      </c>
      <c r="B121" s="285">
        <v>80</v>
      </c>
      <c r="C121" s="286" t="s">
        <v>133</v>
      </c>
      <c r="D121" s="287" t="s">
        <v>134</v>
      </c>
      <c r="E121" s="288" t="s">
        <v>135</v>
      </c>
      <c r="F121" s="289">
        <v>0.06</v>
      </c>
      <c r="G121" s="289">
        <v>337.92</v>
      </c>
      <c r="H121" s="289">
        <v>337.92</v>
      </c>
      <c r="I121" s="290"/>
      <c r="J121" s="290"/>
      <c r="K121" s="289">
        <v>20.28</v>
      </c>
      <c r="L121" s="289">
        <v>20.28</v>
      </c>
      <c r="M121" s="290"/>
      <c r="N121" s="290"/>
      <c r="O121" s="290" t="s">
        <v>297</v>
      </c>
      <c r="P121" s="290" t="s">
        <v>36</v>
      </c>
    </row>
    <row r="122" spans="1:16" ht="40.799999999999997">
      <c r="A122" s="284">
        <v>81</v>
      </c>
      <c r="B122" s="285">
        <v>81</v>
      </c>
      <c r="C122" s="286" t="s">
        <v>136</v>
      </c>
      <c r="D122" s="287" t="s">
        <v>137</v>
      </c>
      <c r="E122" s="288" t="s">
        <v>138</v>
      </c>
      <c r="F122" s="289">
        <v>6</v>
      </c>
      <c r="G122" s="289">
        <v>31.68</v>
      </c>
      <c r="H122" s="289">
        <v>31.68</v>
      </c>
      <c r="I122" s="290"/>
      <c r="J122" s="290"/>
      <c r="K122" s="289">
        <v>190.08</v>
      </c>
      <c r="L122" s="289">
        <v>190.08</v>
      </c>
      <c r="M122" s="290"/>
      <c r="N122" s="290"/>
      <c r="O122" s="290" t="s">
        <v>303</v>
      </c>
      <c r="P122" s="290" t="s">
        <v>36</v>
      </c>
    </row>
    <row r="123" spans="1:16">
      <c r="A123" s="894" t="s">
        <v>37</v>
      </c>
      <c r="B123" s="895"/>
      <c r="C123" s="895"/>
      <c r="D123" s="895"/>
      <c r="E123" s="895"/>
      <c r="F123" s="895"/>
      <c r="G123" s="895"/>
      <c r="H123" s="895"/>
      <c r="I123" s="895"/>
      <c r="J123" s="895"/>
      <c r="K123" s="290">
        <v>146776.32000000001</v>
      </c>
      <c r="L123" s="290">
        <v>146776.32000000001</v>
      </c>
      <c r="M123" s="290"/>
      <c r="N123" s="290"/>
      <c r="O123" s="290">
        <v>6240.24</v>
      </c>
      <c r="P123" s="290"/>
    </row>
    <row r="124" spans="1:16">
      <c r="A124" s="894" t="s">
        <v>38</v>
      </c>
      <c r="B124" s="895"/>
      <c r="C124" s="895"/>
      <c r="D124" s="895"/>
      <c r="E124" s="895"/>
      <c r="F124" s="895"/>
      <c r="G124" s="895"/>
      <c r="H124" s="895"/>
      <c r="I124" s="895"/>
      <c r="J124" s="895"/>
      <c r="K124" s="290">
        <v>95404.61</v>
      </c>
      <c r="L124" s="290"/>
      <c r="M124" s="290"/>
      <c r="N124" s="290"/>
      <c r="O124" s="290"/>
      <c r="P124" s="290"/>
    </row>
    <row r="125" spans="1:16">
      <c r="A125" s="894" t="s">
        <v>39</v>
      </c>
      <c r="B125" s="895"/>
      <c r="C125" s="895"/>
      <c r="D125" s="895"/>
      <c r="E125" s="895"/>
      <c r="F125" s="895"/>
      <c r="G125" s="895"/>
      <c r="H125" s="895"/>
      <c r="I125" s="895"/>
      <c r="J125" s="895"/>
      <c r="K125" s="290">
        <v>58710.53</v>
      </c>
      <c r="L125" s="290"/>
      <c r="M125" s="290"/>
      <c r="N125" s="290"/>
      <c r="O125" s="290"/>
      <c r="P125" s="290"/>
    </row>
    <row r="126" spans="1:16">
      <c r="A126" s="897" t="s">
        <v>40</v>
      </c>
      <c r="B126" s="895"/>
      <c r="C126" s="895"/>
      <c r="D126" s="895"/>
      <c r="E126" s="895"/>
      <c r="F126" s="895"/>
      <c r="G126" s="895"/>
      <c r="H126" s="895"/>
      <c r="I126" s="895"/>
      <c r="J126" s="895"/>
      <c r="K126" s="291">
        <v>300891.46000000002</v>
      </c>
      <c r="L126" s="290"/>
      <c r="M126" s="290"/>
      <c r="N126" s="290"/>
      <c r="O126" s="291">
        <v>6240.24</v>
      </c>
      <c r="P126" s="290"/>
    </row>
    <row r="127" spans="1:16">
      <c r="A127" s="894" t="s">
        <v>159</v>
      </c>
      <c r="B127" s="895"/>
      <c r="C127" s="895"/>
      <c r="D127" s="895"/>
      <c r="E127" s="895"/>
      <c r="F127" s="895"/>
      <c r="G127" s="895"/>
      <c r="H127" s="895"/>
      <c r="I127" s="895"/>
      <c r="J127" s="895"/>
      <c r="K127" s="290">
        <v>300891.46000000002</v>
      </c>
      <c r="L127" s="290"/>
      <c r="M127" s="290"/>
      <c r="N127" s="290"/>
      <c r="O127" s="290">
        <v>6240.24</v>
      </c>
      <c r="P127" s="290"/>
    </row>
    <row r="128" spans="1:16">
      <c r="A128" s="894" t="s">
        <v>41</v>
      </c>
      <c r="B128" s="895"/>
      <c r="C128" s="895"/>
      <c r="D128" s="895"/>
      <c r="E128" s="895"/>
      <c r="F128" s="895"/>
      <c r="G128" s="895"/>
      <c r="H128" s="895"/>
      <c r="I128" s="895"/>
      <c r="J128" s="895"/>
      <c r="K128" s="290">
        <v>300891.46000000002</v>
      </c>
      <c r="L128" s="290"/>
      <c r="M128" s="290"/>
      <c r="N128" s="290"/>
      <c r="O128" s="290">
        <v>6240.24</v>
      </c>
      <c r="P128" s="290"/>
    </row>
    <row r="129" spans="1:16">
      <c r="A129" s="894" t="s">
        <v>42</v>
      </c>
      <c r="B129" s="895"/>
      <c r="C129" s="895"/>
      <c r="D129" s="895"/>
      <c r="E129" s="895"/>
      <c r="F129" s="895"/>
      <c r="G129" s="895"/>
      <c r="H129" s="895"/>
      <c r="I129" s="895"/>
      <c r="J129" s="895"/>
      <c r="K129" s="290"/>
      <c r="L129" s="290"/>
      <c r="M129" s="290"/>
      <c r="N129" s="290"/>
      <c r="O129" s="290"/>
      <c r="P129" s="290"/>
    </row>
    <row r="130" spans="1:16">
      <c r="A130" s="894" t="s">
        <v>112</v>
      </c>
      <c r="B130" s="895"/>
      <c r="C130" s="895"/>
      <c r="D130" s="895"/>
      <c r="E130" s="895"/>
      <c r="F130" s="895"/>
      <c r="G130" s="895"/>
      <c r="H130" s="895"/>
      <c r="I130" s="895"/>
      <c r="J130" s="895"/>
      <c r="K130" s="290">
        <v>146776.32000000001</v>
      </c>
      <c r="L130" s="290"/>
      <c r="M130" s="290"/>
      <c r="N130" s="290"/>
      <c r="O130" s="290"/>
      <c r="P130" s="290"/>
    </row>
    <row r="131" spans="1:16">
      <c r="A131" s="894" t="s">
        <v>45</v>
      </c>
      <c r="B131" s="895"/>
      <c r="C131" s="895"/>
      <c r="D131" s="895"/>
      <c r="E131" s="895"/>
      <c r="F131" s="895"/>
      <c r="G131" s="895"/>
      <c r="H131" s="895"/>
      <c r="I131" s="895"/>
      <c r="J131" s="895"/>
      <c r="K131" s="290">
        <v>95404.61</v>
      </c>
      <c r="L131" s="290"/>
      <c r="M131" s="290"/>
      <c r="N131" s="290"/>
      <c r="O131" s="290"/>
      <c r="P131" s="290"/>
    </row>
    <row r="132" spans="1:16">
      <c r="A132" s="894" t="s">
        <v>46</v>
      </c>
      <c r="B132" s="895"/>
      <c r="C132" s="895"/>
      <c r="D132" s="895"/>
      <c r="E132" s="895"/>
      <c r="F132" s="895"/>
      <c r="G132" s="895"/>
      <c r="H132" s="895"/>
      <c r="I132" s="895"/>
      <c r="J132" s="895"/>
      <c r="K132" s="290">
        <v>58710.53</v>
      </c>
      <c r="L132" s="290"/>
      <c r="M132" s="290"/>
      <c r="N132" s="290"/>
      <c r="O132" s="290"/>
      <c r="P132" s="290"/>
    </row>
    <row r="133" spans="1:16">
      <c r="A133" s="897" t="s">
        <v>47</v>
      </c>
      <c r="B133" s="895"/>
      <c r="C133" s="895"/>
      <c r="D133" s="895"/>
      <c r="E133" s="895"/>
      <c r="F133" s="895"/>
      <c r="G133" s="895"/>
      <c r="H133" s="895"/>
      <c r="I133" s="895"/>
      <c r="J133" s="895"/>
      <c r="K133" s="291">
        <v>300891.46000000002</v>
      </c>
      <c r="L133" s="290"/>
      <c r="M133" s="290"/>
      <c r="N133" s="290"/>
      <c r="O133" s="291">
        <v>6240.24</v>
      </c>
      <c r="P133" s="290"/>
    </row>
    <row r="134" spans="1:16">
      <c r="A134" s="853" t="s">
        <v>54</v>
      </c>
      <c r="B134" s="854"/>
      <c r="C134" s="854"/>
      <c r="D134" s="854"/>
      <c r="E134" s="854"/>
      <c r="F134" s="854"/>
      <c r="G134" s="854"/>
      <c r="H134" s="854"/>
      <c r="I134" s="854"/>
      <c r="J134" s="854"/>
      <c r="K134" s="854"/>
      <c r="L134" s="854"/>
      <c r="M134" s="854"/>
      <c r="N134" s="854"/>
      <c r="O134" s="854"/>
      <c r="P134" s="855"/>
    </row>
    <row r="135" spans="1:16">
      <c r="A135" s="849" t="s">
        <v>139</v>
      </c>
      <c r="B135" s="850"/>
      <c r="C135" s="850"/>
      <c r="D135" s="850"/>
      <c r="E135" s="850"/>
      <c r="F135" s="850"/>
      <c r="G135" s="850"/>
      <c r="H135" s="850"/>
      <c r="I135" s="850"/>
      <c r="J135" s="851"/>
      <c r="K135" s="88">
        <f>L123*10.99</f>
        <v>1613071.76</v>
      </c>
      <c r="L135" s="89"/>
      <c r="M135" s="89"/>
      <c r="N135" s="89"/>
      <c r="O135" s="90"/>
      <c r="P135" s="90"/>
    </row>
    <row r="136" spans="1:16">
      <c r="A136" s="849" t="s">
        <v>140</v>
      </c>
      <c r="B136" s="850"/>
      <c r="C136" s="850"/>
      <c r="D136" s="850"/>
      <c r="E136" s="850"/>
      <c r="F136" s="850"/>
      <c r="G136" s="850"/>
      <c r="H136" s="850"/>
      <c r="I136" s="850"/>
      <c r="J136" s="851"/>
      <c r="K136" s="88">
        <f>K131*10.99*0.85</f>
        <v>891222.16</v>
      </c>
      <c r="L136" s="89"/>
      <c r="M136" s="89"/>
      <c r="N136" s="89"/>
      <c r="O136" s="90"/>
      <c r="P136" s="90"/>
    </row>
    <row r="137" spans="1:16">
      <c r="A137" s="849" t="s">
        <v>143</v>
      </c>
      <c r="B137" s="850"/>
      <c r="C137" s="850"/>
      <c r="D137" s="850"/>
      <c r="E137" s="850"/>
      <c r="F137" s="850"/>
      <c r="G137" s="850"/>
      <c r="H137" s="850"/>
      <c r="I137" s="850"/>
      <c r="J137" s="851"/>
      <c r="K137" s="88">
        <f>K132*10.99*0.8</f>
        <v>516182.98</v>
      </c>
      <c r="L137" s="89"/>
      <c r="M137" s="89"/>
      <c r="N137" s="89"/>
      <c r="O137" s="90"/>
      <c r="P137" s="90"/>
    </row>
    <row r="138" spans="1:16">
      <c r="A138" s="856" t="s">
        <v>55</v>
      </c>
      <c r="B138" s="857"/>
      <c r="C138" s="857"/>
      <c r="D138" s="857"/>
      <c r="E138" s="857"/>
      <c r="F138" s="857"/>
      <c r="G138" s="857"/>
      <c r="H138" s="857"/>
      <c r="I138" s="857"/>
      <c r="J138" s="858"/>
      <c r="K138" s="91">
        <f>SUM(K135:K137)</f>
        <v>3020476.9</v>
      </c>
      <c r="L138" s="89"/>
      <c r="M138" s="89"/>
      <c r="N138" s="89"/>
      <c r="O138" s="92"/>
      <c r="P138" s="90"/>
    </row>
    <row r="139" spans="1:16">
      <c r="A139" s="130" t="s">
        <v>90</v>
      </c>
      <c r="B139" s="131"/>
      <c r="C139" s="131"/>
      <c r="D139" s="131"/>
      <c r="E139" s="131"/>
      <c r="F139" s="131"/>
      <c r="G139" s="131"/>
      <c r="H139" s="131"/>
      <c r="I139" s="131"/>
      <c r="J139" s="132"/>
      <c r="K139" s="133">
        <f>K138</f>
        <v>3020476.9</v>
      </c>
      <c r="L139" s="90"/>
      <c r="M139" s="90"/>
      <c r="N139" s="90"/>
      <c r="O139" s="90"/>
      <c r="P139" s="90"/>
    </row>
    <row r="140" spans="1:16">
      <c r="A140" s="93"/>
      <c r="B140" s="93"/>
      <c r="C140" s="93"/>
      <c r="D140" s="93"/>
      <c r="E140" s="93"/>
      <c r="F140" s="93"/>
      <c r="G140" s="93"/>
      <c r="H140" s="93"/>
      <c r="I140" s="93"/>
      <c r="J140" s="93"/>
      <c r="K140" s="71"/>
      <c r="L140" s="72"/>
      <c r="M140" s="72"/>
      <c r="N140" s="72"/>
      <c r="O140" s="72"/>
      <c r="P140" s="72"/>
    </row>
    <row r="141" spans="1:16">
      <c r="A141" s="279"/>
      <c r="B141" s="279"/>
      <c r="C141" s="280"/>
      <c r="D141" s="278"/>
      <c r="E141" s="281"/>
      <c r="F141" s="277"/>
      <c r="G141" s="277"/>
      <c r="H141" s="277"/>
      <c r="I141" s="277"/>
      <c r="J141" s="277"/>
      <c r="K141" s="155"/>
      <c r="L141" s="277"/>
      <c r="M141" s="277"/>
      <c r="N141" s="277"/>
      <c r="O141" s="277"/>
      <c r="P141" s="277"/>
    </row>
    <row r="142" spans="1:16" ht="13.8">
      <c r="A142" s="94" t="s">
        <v>111</v>
      </c>
      <c r="B142" s="95"/>
      <c r="C142" s="156"/>
      <c r="D142" s="97"/>
      <c r="E142" s="97"/>
      <c r="F142" s="96"/>
      <c r="G142" s="96"/>
      <c r="H142" s="885"/>
      <c r="I142" s="885"/>
      <c r="J142" s="94"/>
      <c r="K142" s="98"/>
      <c r="L142" s="96" t="s">
        <v>56</v>
      </c>
      <c r="M142" s="96"/>
      <c r="N142" s="99"/>
      <c r="O142" s="99"/>
      <c r="P142" s="100"/>
    </row>
    <row r="143" spans="1:16" ht="13.8">
      <c r="A143" s="94"/>
      <c r="B143" s="95" t="s">
        <v>57</v>
      </c>
      <c r="C143" s="94"/>
      <c r="D143" s="101"/>
      <c r="E143" s="102"/>
      <c r="F143" s="96"/>
      <c r="G143" s="102"/>
      <c r="H143" s="843" t="s">
        <v>58</v>
      </c>
      <c r="I143" s="843"/>
      <c r="J143" s="94"/>
      <c r="K143" s="98"/>
      <c r="L143" s="96" t="s">
        <v>59</v>
      </c>
      <c r="M143" s="102"/>
      <c r="N143" s="99"/>
      <c r="O143" s="99"/>
      <c r="P143" s="100"/>
    </row>
    <row r="144" spans="1:16" ht="13.8">
      <c r="A144" s="94"/>
      <c r="B144" s="95"/>
      <c r="C144" s="94"/>
      <c r="D144" s="94"/>
      <c r="E144" s="275"/>
      <c r="F144" s="97"/>
      <c r="G144" s="103"/>
      <c r="H144" s="104"/>
      <c r="I144" s="104"/>
      <c r="J144" s="94"/>
      <c r="K144" s="98"/>
      <c r="L144" s="99"/>
      <c r="M144" s="99"/>
      <c r="N144" s="99"/>
      <c r="O144" s="99"/>
      <c r="P144" s="100"/>
    </row>
    <row r="145" spans="1:16" ht="13.8">
      <c r="A145" s="77"/>
      <c r="B145" s="78"/>
      <c r="C145" s="79"/>
      <c r="D145" s="80"/>
      <c r="E145" s="80"/>
      <c r="F145" s="81"/>
      <c r="G145" s="81"/>
      <c r="H145" s="86"/>
      <c r="I145" s="86"/>
      <c r="J145" s="81"/>
      <c r="K145" s="81"/>
      <c r="L145" s="81"/>
      <c r="M145" s="81"/>
      <c r="N145" s="81"/>
      <c r="O145" s="81"/>
      <c r="P145" s="100"/>
    </row>
    <row r="146" spans="1:16" ht="13.8">
      <c r="A146" s="77"/>
      <c r="B146" s="78"/>
      <c r="C146" s="79"/>
      <c r="D146" s="80"/>
      <c r="E146" s="80"/>
      <c r="F146" s="81"/>
      <c r="G146" s="81"/>
      <c r="H146" s="86"/>
      <c r="I146" s="86"/>
      <c r="J146" s="81"/>
      <c r="K146" s="81"/>
      <c r="L146" s="81"/>
      <c r="M146" s="81"/>
      <c r="N146" s="81"/>
      <c r="O146" s="81"/>
      <c r="P146" s="100"/>
    </row>
    <row r="147" spans="1:16" ht="13.8">
      <c r="A147" s="94" t="s">
        <v>60</v>
      </c>
      <c r="B147" s="95"/>
      <c r="C147" s="96"/>
      <c r="D147" s="97"/>
      <c r="E147" s="97"/>
      <c r="F147" s="96"/>
      <c r="G147" s="96"/>
      <c r="H147" s="844"/>
      <c r="I147" s="844"/>
      <c r="J147" s="94"/>
      <c r="K147" s="98"/>
      <c r="L147" s="96" t="s">
        <v>61</v>
      </c>
      <c r="M147" s="96"/>
      <c r="N147" s="99"/>
      <c r="O147" s="99"/>
      <c r="P147" s="100"/>
    </row>
    <row r="148" spans="1:16" ht="13.8">
      <c r="A148" s="94"/>
      <c r="B148" s="95" t="s">
        <v>57</v>
      </c>
      <c r="C148" s="94"/>
      <c r="D148" s="101"/>
      <c r="E148" s="102"/>
      <c r="F148" s="96"/>
      <c r="G148" s="102"/>
      <c r="H148" s="843" t="s">
        <v>58</v>
      </c>
      <c r="I148" s="843"/>
      <c r="J148" s="94"/>
      <c r="K148" s="98"/>
      <c r="L148" s="96" t="s">
        <v>59</v>
      </c>
      <c r="M148" s="102"/>
      <c r="N148" s="99"/>
      <c r="O148" s="99"/>
      <c r="P148" s="100"/>
    </row>
    <row r="149" spans="1:16" ht="13.8">
      <c r="A149" s="94"/>
      <c r="B149" s="95"/>
      <c r="C149" s="94"/>
      <c r="D149" s="94"/>
      <c r="E149" s="275"/>
      <c r="F149" s="97"/>
      <c r="G149" s="103"/>
      <c r="H149" s="104"/>
      <c r="I149" s="104"/>
      <c r="J149" s="94"/>
      <c r="K149" s="98"/>
      <c r="L149" s="99"/>
      <c r="M149" s="99"/>
      <c r="N149" s="99"/>
      <c r="O149" s="99"/>
      <c r="P149" s="100"/>
    </row>
    <row r="150" spans="1:16" ht="13.8">
      <c r="A150" s="94" t="s">
        <v>62</v>
      </c>
      <c r="B150" s="105"/>
      <c r="C150" s="106"/>
      <c r="D150" s="107"/>
      <c r="E150" s="107"/>
      <c r="F150" s="102"/>
      <c r="G150" s="107"/>
      <c r="H150" s="104"/>
      <c r="I150" s="108"/>
      <c r="J150" s="109"/>
      <c r="K150" s="109"/>
      <c r="L150" s="96" t="s">
        <v>144</v>
      </c>
      <c r="M150" s="96"/>
      <c r="N150" s="99"/>
      <c r="O150" s="110"/>
      <c r="P150" s="100"/>
    </row>
    <row r="151" spans="1:16" ht="13.8">
      <c r="A151" s="111" t="s">
        <v>145</v>
      </c>
      <c r="B151" s="112"/>
      <c r="C151" s="113"/>
      <c r="D151" s="107"/>
      <c r="E151" s="107"/>
      <c r="F151" s="111"/>
      <c r="G151" s="105"/>
      <c r="H151" s="843" t="s">
        <v>58</v>
      </c>
      <c r="I151" s="843"/>
      <c r="J151" s="107"/>
      <c r="K151" s="109"/>
      <c r="L151" s="96" t="s">
        <v>59</v>
      </c>
      <c r="M151" s="102"/>
      <c r="N151" s="99"/>
      <c r="O151" s="110"/>
      <c r="P151" s="82"/>
    </row>
    <row r="152" spans="1:16" ht="13.8">
      <c r="A152" s="97"/>
      <c r="B152" s="114"/>
      <c r="C152" s="94"/>
      <c r="D152" s="97"/>
      <c r="E152" s="114"/>
      <c r="F152" s="94"/>
      <c r="G152" s="101"/>
      <c r="H152" s="115"/>
      <c r="I152" s="273"/>
      <c r="J152" s="107"/>
      <c r="K152" s="109"/>
      <c r="L152" s="96"/>
      <c r="M152" s="107"/>
      <c r="N152" s="109"/>
      <c r="O152" s="110"/>
      <c r="P152" s="82"/>
    </row>
    <row r="153" spans="1:16" ht="13.8">
      <c r="A153" s="97"/>
      <c r="B153" s="114"/>
      <c r="C153" s="94"/>
      <c r="D153" s="105"/>
      <c r="E153" s="106"/>
      <c r="F153" s="107"/>
      <c r="G153" s="116"/>
      <c r="H153" s="108"/>
      <c r="I153" s="108"/>
      <c r="J153" s="109"/>
      <c r="K153" s="109"/>
      <c r="L153" s="94"/>
      <c r="M153" s="117"/>
      <c r="N153" s="117"/>
      <c r="O153" s="118"/>
      <c r="P153" s="82"/>
    </row>
    <row r="154" spans="1:16" ht="13.8">
      <c r="A154" s="94" t="s">
        <v>103</v>
      </c>
      <c r="B154" s="102"/>
      <c r="C154" s="102"/>
      <c r="D154" s="102"/>
      <c r="E154" s="102"/>
      <c r="F154" s="102"/>
      <c r="G154" s="111"/>
      <c r="H154" s="104"/>
      <c r="I154" s="108"/>
      <c r="J154" s="109"/>
      <c r="K154" s="109"/>
      <c r="L154" s="94"/>
      <c r="M154" s="117"/>
      <c r="N154" s="117"/>
      <c r="O154" s="118"/>
      <c r="P154" s="82"/>
    </row>
    <row r="155" spans="1:16" ht="13.8">
      <c r="A155" s="119" t="s">
        <v>63</v>
      </c>
      <c r="B155" s="114"/>
      <c r="C155" s="120"/>
      <c r="D155" s="97"/>
      <c r="E155" s="121"/>
      <c r="F155" s="122"/>
      <c r="G155" s="111"/>
      <c r="H155" s="104"/>
      <c r="I155" s="108"/>
      <c r="J155" s="109"/>
      <c r="K155" s="109"/>
      <c r="L155" s="123"/>
      <c r="M155" s="111"/>
      <c r="N155" s="117"/>
      <c r="O155" s="118"/>
      <c r="P155" s="82"/>
    </row>
    <row r="156" spans="1:16" ht="13.8">
      <c r="A156" s="119" t="s">
        <v>64</v>
      </c>
      <c r="B156" s="114"/>
      <c r="C156" s="124"/>
      <c r="D156" s="121"/>
      <c r="E156" s="121"/>
      <c r="F156" s="96"/>
      <c r="G156" s="111"/>
      <c r="H156" s="104"/>
      <c r="I156" s="108"/>
      <c r="J156" s="109"/>
      <c r="K156" s="109"/>
      <c r="L156" s="123" t="s">
        <v>96</v>
      </c>
      <c r="M156" s="111"/>
      <c r="N156" s="117"/>
      <c r="O156" s="118"/>
      <c r="P156" s="82"/>
    </row>
    <row r="157" spans="1:16" ht="13.8">
      <c r="A157" s="119"/>
      <c r="B157" s="114"/>
      <c r="C157" s="124"/>
      <c r="D157" s="94"/>
      <c r="E157" s="94"/>
      <c r="F157" s="101"/>
      <c r="G157" s="107"/>
      <c r="H157" s="272" t="s">
        <v>58</v>
      </c>
      <c r="I157" s="272"/>
      <c r="J157" s="109"/>
      <c r="K157" s="109"/>
      <c r="L157" s="96" t="s">
        <v>59</v>
      </c>
      <c r="M157" s="111"/>
      <c r="N157" s="117"/>
      <c r="O157" s="118"/>
      <c r="P157" s="82"/>
    </row>
    <row r="158" spans="1:16" ht="13.8" hidden="1">
      <c r="A158" s="119"/>
      <c r="B158" s="114"/>
      <c r="C158" s="124"/>
      <c r="D158" s="94"/>
      <c r="E158" s="94"/>
      <c r="F158" s="101"/>
      <c r="G158" s="107"/>
      <c r="H158" s="273"/>
      <c r="I158" s="273"/>
      <c r="J158" s="109"/>
      <c r="K158" s="109"/>
      <c r="L158" s="96"/>
      <c r="M158" s="111"/>
      <c r="N158" s="117"/>
      <c r="O158" s="118"/>
      <c r="P158" s="82"/>
    </row>
    <row r="159" spans="1:16" hidden="1">
      <c r="A159" s="138" t="s">
        <v>108</v>
      </c>
      <c r="B159" s="139"/>
      <c r="C159" s="144"/>
      <c r="D159" s="141"/>
      <c r="E159" s="141"/>
      <c r="F159" s="140"/>
      <c r="G159" s="142"/>
      <c r="H159" s="145"/>
      <c r="I159" s="146"/>
      <c r="J159" s="147"/>
      <c r="K159" s="147"/>
      <c r="L159" s="148" t="s">
        <v>109</v>
      </c>
      <c r="M159" s="149"/>
      <c r="N159" s="150"/>
      <c r="O159" s="151"/>
      <c r="P159" s="151"/>
    </row>
    <row r="160" spans="1:16" hidden="1">
      <c r="A160" s="141"/>
      <c r="B160" s="152"/>
      <c r="C160" s="140"/>
      <c r="D160" s="141"/>
      <c r="E160" s="141"/>
      <c r="F160" s="141"/>
      <c r="G160" s="153"/>
      <c r="H160" s="154" t="s">
        <v>58</v>
      </c>
      <c r="I160" s="154"/>
      <c r="J160" s="147"/>
      <c r="K160" s="147"/>
      <c r="L160" s="153" t="s">
        <v>59</v>
      </c>
      <c r="M160" s="149"/>
      <c r="N160" s="150"/>
      <c r="O160" s="143"/>
      <c r="P160" s="143"/>
    </row>
    <row r="161" spans="1:16" ht="13.8" hidden="1">
      <c r="A161" s="276"/>
      <c r="B161" s="276"/>
      <c r="C161" s="83"/>
      <c r="D161" s="84"/>
      <c r="E161" s="85"/>
      <c r="F161" s="82"/>
      <c r="G161" s="82"/>
      <c r="H161" s="87"/>
      <c r="I161" s="87"/>
      <c r="J161" s="82"/>
      <c r="K161" s="82"/>
      <c r="L161" s="82"/>
      <c r="M161" s="82"/>
      <c r="N161" s="82"/>
      <c r="O161" s="82"/>
      <c r="P161" s="82"/>
    </row>
    <row r="162" spans="1:16" ht="13.8" hidden="1">
      <c r="A162" s="105" t="s">
        <v>97</v>
      </c>
      <c r="B162" s="125"/>
      <c r="C162" s="127"/>
      <c r="D162" s="97"/>
      <c r="E162" s="97"/>
      <c r="F162" s="121"/>
      <c r="G162" s="126"/>
      <c r="H162" s="104"/>
      <c r="I162" s="108"/>
      <c r="J162" s="109"/>
      <c r="K162" s="109"/>
      <c r="L162" s="123" t="s">
        <v>98</v>
      </c>
      <c r="M162" s="111"/>
      <c r="N162" s="117"/>
      <c r="O162" s="82"/>
      <c r="P162" s="82"/>
    </row>
    <row r="163" spans="1:16" ht="13.8" hidden="1">
      <c r="A163" s="97"/>
      <c r="B163" s="128"/>
      <c r="C163" s="121"/>
      <c r="D163" s="97"/>
      <c r="E163" s="97"/>
      <c r="F163" s="97"/>
      <c r="G163" s="96"/>
      <c r="H163" s="272" t="s">
        <v>58</v>
      </c>
      <c r="I163" s="272"/>
      <c r="J163" s="109"/>
      <c r="K163" s="109"/>
      <c r="L163" s="96" t="s">
        <v>59</v>
      </c>
      <c r="M163" s="111"/>
      <c r="N163" s="117"/>
      <c r="O163" s="82"/>
      <c r="P163" s="82"/>
    </row>
    <row r="164" spans="1:16" ht="13.8" hidden="1">
      <c r="A164" s="276"/>
      <c r="B164" s="276"/>
      <c r="C164" s="83"/>
      <c r="D164" s="84"/>
      <c r="E164" s="85"/>
      <c r="F164" s="82"/>
      <c r="G164" s="82"/>
      <c r="H164" s="87"/>
      <c r="I164" s="87"/>
      <c r="J164" s="82"/>
      <c r="K164" s="82"/>
      <c r="L164" s="82"/>
      <c r="M164" s="82"/>
      <c r="N164" s="82"/>
      <c r="O164" s="82"/>
      <c r="P164" s="82"/>
    </row>
  </sheetData>
  <mergeCells count="81">
    <mergeCell ref="N4:Q4"/>
    <mergeCell ref="N5:Q5"/>
    <mergeCell ref="C6:L6"/>
    <mergeCell ref="N6:Q6"/>
    <mergeCell ref="C7:L7"/>
    <mergeCell ref="N7:Q7"/>
    <mergeCell ref="N14:Q14"/>
    <mergeCell ref="C8:K8"/>
    <mergeCell ref="N8:Q8"/>
    <mergeCell ref="C9:L9"/>
    <mergeCell ref="N9:Q9"/>
    <mergeCell ref="C10:L10"/>
    <mergeCell ref="N10:Q10"/>
    <mergeCell ref="C11:L11"/>
    <mergeCell ref="N11:Q11"/>
    <mergeCell ref="C12:L12"/>
    <mergeCell ref="N12:Q12"/>
    <mergeCell ref="N13:Q13"/>
    <mergeCell ref="K28:N28"/>
    <mergeCell ref="O28:O31"/>
    <mergeCell ref="N15:Q15"/>
    <mergeCell ref="N16:Q16"/>
    <mergeCell ref="J18:K19"/>
    <mergeCell ref="L18:M19"/>
    <mergeCell ref="N18:Q18"/>
    <mergeCell ref="N19:O19"/>
    <mergeCell ref="P19:Q19"/>
    <mergeCell ref="G28:J28"/>
    <mergeCell ref="J20:K20"/>
    <mergeCell ref="L20:M20"/>
    <mergeCell ref="N20:O20"/>
    <mergeCell ref="P20:Q20"/>
    <mergeCell ref="H26:I26"/>
    <mergeCell ref="I30:I31"/>
    <mergeCell ref="A28:B28"/>
    <mergeCell ref="C28:C31"/>
    <mergeCell ref="D28:D31"/>
    <mergeCell ref="E28:E31"/>
    <mergeCell ref="F28:F31"/>
    <mergeCell ref="A29:A31"/>
    <mergeCell ref="B29:B31"/>
    <mergeCell ref="G29:G31"/>
    <mergeCell ref="H29:J29"/>
    <mergeCell ref="J30:J31"/>
    <mergeCell ref="K29:K31"/>
    <mergeCell ref="L29:N29"/>
    <mergeCell ref="H30:H31"/>
    <mergeCell ref="L30:L31"/>
    <mergeCell ref="M30:M31"/>
    <mergeCell ref="N30:N31"/>
    <mergeCell ref="A130:J130"/>
    <mergeCell ref="A131:J131"/>
    <mergeCell ref="A138:J138"/>
    <mergeCell ref="A125:J125"/>
    <mergeCell ref="A33:P33"/>
    <mergeCell ref="A43:P43"/>
    <mergeCell ref="A53:P53"/>
    <mergeCell ref="A63:P63"/>
    <mergeCell ref="A73:P73"/>
    <mergeCell ref="A83:P83"/>
    <mergeCell ref="P28:P31"/>
    <mergeCell ref="A134:P134"/>
    <mergeCell ref="A135:J135"/>
    <mergeCell ref="A136:J136"/>
    <mergeCell ref="A137:J137"/>
    <mergeCell ref="A93:P93"/>
    <mergeCell ref="A103:P103"/>
    <mergeCell ref="A113:P113"/>
    <mergeCell ref="A123:J123"/>
    <mergeCell ref="A124:J124"/>
    <mergeCell ref="A132:J132"/>
    <mergeCell ref="A133:J133"/>
    <mergeCell ref="A126:J126"/>
    <mergeCell ref="A127:J127"/>
    <mergeCell ref="A128:J128"/>
    <mergeCell ref="A129:J129"/>
    <mergeCell ref="H142:I142"/>
    <mergeCell ref="H143:I143"/>
    <mergeCell ref="H147:I147"/>
    <mergeCell ref="H148:I148"/>
    <mergeCell ref="H151:I151"/>
  </mergeCells>
  <pageMargins left="0" right="0" top="0" bottom="0" header="0.31496062992125984" footer="0.31496062992125984"/>
  <pageSetup paperSize="9" scale="8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P103"/>
  <sheetViews>
    <sheetView tabSelected="1" topLeftCell="A13" zoomScaleNormal="100" workbookViewId="0">
      <selection activeCell="G21" sqref="G21"/>
    </sheetView>
  </sheetViews>
  <sheetFormatPr defaultColWidth="9.109375" defaultRowHeight="13.2" outlineLevelRow="2"/>
  <cols>
    <col min="1" max="1" width="3" style="279" customWidth="1"/>
    <col min="2" max="2" width="3.33203125" style="279" customWidth="1"/>
    <col min="3" max="3" width="8.44140625" style="688" customWidth="1"/>
    <col min="4" max="4" width="32.44140625" style="689" customWidth="1"/>
    <col min="5" max="5" width="9.33203125" style="690" customWidth="1"/>
    <col min="6" max="6" width="14.6640625" style="691" customWidth="1"/>
    <col min="7" max="8" width="7.6640625" style="691" customWidth="1"/>
    <col min="9" max="9" width="8.44140625" style="691" customWidth="1"/>
    <col min="10" max="10" width="7.6640625" style="691" customWidth="1"/>
    <col min="11" max="11" width="10.44140625" style="691" customWidth="1"/>
    <col min="12" max="12" width="9.33203125" style="691" customWidth="1"/>
    <col min="13" max="13" width="8.5546875" style="691" customWidth="1"/>
    <col min="14" max="16" width="7.6640625" style="691" customWidth="1"/>
    <col min="17" max="256" width="9.109375" style="778"/>
    <col min="257" max="257" width="3" style="778" customWidth="1"/>
    <col min="258" max="258" width="3.33203125" style="778" customWidth="1"/>
    <col min="259" max="259" width="8.44140625" style="778" customWidth="1"/>
    <col min="260" max="260" width="32.44140625" style="778" customWidth="1"/>
    <col min="261" max="261" width="9.33203125" style="778" customWidth="1"/>
    <col min="262" max="262" width="14.6640625" style="778" customWidth="1"/>
    <col min="263" max="264" width="7.6640625" style="778" customWidth="1"/>
    <col min="265" max="265" width="8.44140625" style="778" customWidth="1"/>
    <col min="266" max="268" width="7.6640625" style="778" customWidth="1"/>
    <col min="269" max="269" width="8.5546875" style="778" customWidth="1"/>
    <col min="270" max="272" width="7.6640625" style="778" customWidth="1"/>
    <col min="273" max="512" width="9.109375" style="778"/>
    <col min="513" max="513" width="3" style="778" customWidth="1"/>
    <col min="514" max="514" width="3.33203125" style="778" customWidth="1"/>
    <col min="515" max="515" width="8.44140625" style="778" customWidth="1"/>
    <col min="516" max="516" width="32.44140625" style="778" customWidth="1"/>
    <col min="517" max="517" width="9.33203125" style="778" customWidth="1"/>
    <col min="518" max="518" width="14.6640625" style="778" customWidth="1"/>
    <col min="519" max="520" width="7.6640625" style="778" customWidth="1"/>
    <col min="521" max="521" width="8.44140625" style="778" customWidth="1"/>
    <col min="522" max="524" width="7.6640625" style="778" customWidth="1"/>
    <col min="525" max="525" width="8.5546875" style="778" customWidth="1"/>
    <col min="526" max="528" width="7.6640625" style="778" customWidth="1"/>
    <col min="529" max="768" width="9.109375" style="778"/>
    <col min="769" max="769" width="3" style="778" customWidth="1"/>
    <col min="770" max="770" width="3.33203125" style="778" customWidth="1"/>
    <col min="771" max="771" width="8.44140625" style="778" customWidth="1"/>
    <col min="772" max="772" width="32.44140625" style="778" customWidth="1"/>
    <col min="773" max="773" width="9.33203125" style="778" customWidth="1"/>
    <col min="774" max="774" width="14.6640625" style="778" customWidth="1"/>
    <col min="775" max="776" width="7.6640625" style="778" customWidth="1"/>
    <col min="777" max="777" width="8.44140625" style="778" customWidth="1"/>
    <col min="778" max="780" width="7.6640625" style="778" customWidth="1"/>
    <col min="781" max="781" width="8.5546875" style="778" customWidth="1"/>
    <col min="782" max="784" width="7.6640625" style="778" customWidth="1"/>
    <col min="785" max="1024" width="9.109375" style="778"/>
    <col min="1025" max="1025" width="3" style="778" customWidth="1"/>
    <col min="1026" max="1026" width="3.33203125" style="778" customWidth="1"/>
    <col min="1027" max="1027" width="8.44140625" style="778" customWidth="1"/>
    <col min="1028" max="1028" width="32.44140625" style="778" customWidth="1"/>
    <col min="1029" max="1029" width="9.33203125" style="778" customWidth="1"/>
    <col min="1030" max="1030" width="14.6640625" style="778" customWidth="1"/>
    <col min="1031" max="1032" width="7.6640625" style="778" customWidth="1"/>
    <col min="1033" max="1033" width="8.44140625" style="778" customWidth="1"/>
    <col min="1034" max="1036" width="7.6640625" style="778" customWidth="1"/>
    <col min="1037" max="1037" width="8.5546875" style="778" customWidth="1"/>
    <col min="1038" max="1040" width="7.6640625" style="778" customWidth="1"/>
    <col min="1041" max="1280" width="9.109375" style="778"/>
    <col min="1281" max="1281" width="3" style="778" customWidth="1"/>
    <col min="1282" max="1282" width="3.33203125" style="778" customWidth="1"/>
    <col min="1283" max="1283" width="8.44140625" style="778" customWidth="1"/>
    <col min="1284" max="1284" width="32.44140625" style="778" customWidth="1"/>
    <col min="1285" max="1285" width="9.33203125" style="778" customWidth="1"/>
    <col min="1286" max="1286" width="14.6640625" style="778" customWidth="1"/>
    <col min="1287" max="1288" width="7.6640625" style="778" customWidth="1"/>
    <col min="1289" max="1289" width="8.44140625" style="778" customWidth="1"/>
    <col min="1290" max="1292" width="7.6640625" style="778" customWidth="1"/>
    <col min="1293" max="1293" width="8.5546875" style="778" customWidth="1"/>
    <col min="1294" max="1296" width="7.6640625" style="778" customWidth="1"/>
    <col min="1297" max="1536" width="9.109375" style="778"/>
    <col min="1537" max="1537" width="3" style="778" customWidth="1"/>
    <col min="1538" max="1538" width="3.33203125" style="778" customWidth="1"/>
    <col min="1539" max="1539" width="8.44140625" style="778" customWidth="1"/>
    <col min="1540" max="1540" width="32.44140625" style="778" customWidth="1"/>
    <col min="1541" max="1541" width="9.33203125" style="778" customWidth="1"/>
    <col min="1542" max="1542" width="14.6640625" style="778" customWidth="1"/>
    <col min="1543" max="1544" width="7.6640625" style="778" customWidth="1"/>
    <col min="1545" max="1545" width="8.44140625" style="778" customWidth="1"/>
    <col min="1546" max="1548" width="7.6640625" style="778" customWidth="1"/>
    <col min="1549" max="1549" width="8.5546875" style="778" customWidth="1"/>
    <col min="1550" max="1552" width="7.6640625" style="778" customWidth="1"/>
    <col min="1553" max="1792" width="9.109375" style="778"/>
    <col min="1793" max="1793" width="3" style="778" customWidth="1"/>
    <col min="1794" max="1794" width="3.33203125" style="778" customWidth="1"/>
    <col min="1795" max="1795" width="8.44140625" style="778" customWidth="1"/>
    <col min="1796" max="1796" width="32.44140625" style="778" customWidth="1"/>
    <col min="1797" max="1797" width="9.33203125" style="778" customWidth="1"/>
    <col min="1798" max="1798" width="14.6640625" style="778" customWidth="1"/>
    <col min="1799" max="1800" width="7.6640625" style="778" customWidth="1"/>
    <col min="1801" max="1801" width="8.44140625" style="778" customWidth="1"/>
    <col min="1802" max="1804" width="7.6640625" style="778" customWidth="1"/>
    <col min="1805" max="1805" width="8.5546875" style="778" customWidth="1"/>
    <col min="1806" max="1808" width="7.6640625" style="778" customWidth="1"/>
    <col min="1809" max="2048" width="9.109375" style="778"/>
    <col min="2049" max="2049" width="3" style="778" customWidth="1"/>
    <col min="2050" max="2050" width="3.33203125" style="778" customWidth="1"/>
    <col min="2051" max="2051" width="8.44140625" style="778" customWidth="1"/>
    <col min="2052" max="2052" width="32.44140625" style="778" customWidth="1"/>
    <col min="2053" max="2053" width="9.33203125" style="778" customWidth="1"/>
    <col min="2054" max="2054" width="14.6640625" style="778" customWidth="1"/>
    <col min="2055" max="2056" width="7.6640625" style="778" customWidth="1"/>
    <col min="2057" max="2057" width="8.44140625" style="778" customWidth="1"/>
    <col min="2058" max="2060" width="7.6640625" style="778" customWidth="1"/>
    <col min="2061" max="2061" width="8.5546875" style="778" customWidth="1"/>
    <col min="2062" max="2064" width="7.6640625" style="778" customWidth="1"/>
    <col min="2065" max="2304" width="9.109375" style="778"/>
    <col min="2305" max="2305" width="3" style="778" customWidth="1"/>
    <col min="2306" max="2306" width="3.33203125" style="778" customWidth="1"/>
    <col min="2307" max="2307" width="8.44140625" style="778" customWidth="1"/>
    <col min="2308" max="2308" width="32.44140625" style="778" customWidth="1"/>
    <col min="2309" max="2309" width="9.33203125" style="778" customWidth="1"/>
    <col min="2310" max="2310" width="14.6640625" style="778" customWidth="1"/>
    <col min="2311" max="2312" width="7.6640625" style="778" customWidth="1"/>
    <col min="2313" max="2313" width="8.44140625" style="778" customWidth="1"/>
    <col min="2314" max="2316" width="7.6640625" style="778" customWidth="1"/>
    <col min="2317" max="2317" width="8.5546875" style="778" customWidth="1"/>
    <col min="2318" max="2320" width="7.6640625" style="778" customWidth="1"/>
    <col min="2321" max="2560" width="9.109375" style="778"/>
    <col min="2561" max="2561" width="3" style="778" customWidth="1"/>
    <col min="2562" max="2562" width="3.33203125" style="778" customWidth="1"/>
    <col min="2563" max="2563" width="8.44140625" style="778" customWidth="1"/>
    <col min="2564" max="2564" width="32.44140625" style="778" customWidth="1"/>
    <col min="2565" max="2565" width="9.33203125" style="778" customWidth="1"/>
    <col min="2566" max="2566" width="14.6640625" style="778" customWidth="1"/>
    <col min="2567" max="2568" width="7.6640625" style="778" customWidth="1"/>
    <col min="2569" max="2569" width="8.44140625" style="778" customWidth="1"/>
    <col min="2570" max="2572" width="7.6640625" style="778" customWidth="1"/>
    <col min="2573" max="2573" width="8.5546875" style="778" customWidth="1"/>
    <col min="2574" max="2576" width="7.6640625" style="778" customWidth="1"/>
    <col min="2577" max="2816" width="9.109375" style="778"/>
    <col min="2817" max="2817" width="3" style="778" customWidth="1"/>
    <col min="2818" max="2818" width="3.33203125" style="778" customWidth="1"/>
    <col min="2819" max="2819" width="8.44140625" style="778" customWidth="1"/>
    <col min="2820" max="2820" width="32.44140625" style="778" customWidth="1"/>
    <col min="2821" max="2821" width="9.33203125" style="778" customWidth="1"/>
    <col min="2822" max="2822" width="14.6640625" style="778" customWidth="1"/>
    <col min="2823" max="2824" width="7.6640625" style="778" customWidth="1"/>
    <col min="2825" max="2825" width="8.44140625" style="778" customWidth="1"/>
    <col min="2826" max="2828" width="7.6640625" style="778" customWidth="1"/>
    <col min="2829" max="2829" width="8.5546875" style="778" customWidth="1"/>
    <col min="2830" max="2832" width="7.6640625" style="778" customWidth="1"/>
    <col min="2833" max="3072" width="9.109375" style="778"/>
    <col min="3073" max="3073" width="3" style="778" customWidth="1"/>
    <col min="3074" max="3074" width="3.33203125" style="778" customWidth="1"/>
    <col min="3075" max="3075" width="8.44140625" style="778" customWidth="1"/>
    <col min="3076" max="3076" width="32.44140625" style="778" customWidth="1"/>
    <col min="3077" max="3077" width="9.33203125" style="778" customWidth="1"/>
    <col min="3078" max="3078" width="14.6640625" style="778" customWidth="1"/>
    <col min="3079" max="3080" width="7.6640625" style="778" customWidth="1"/>
    <col min="3081" max="3081" width="8.44140625" style="778" customWidth="1"/>
    <col min="3082" max="3084" width="7.6640625" style="778" customWidth="1"/>
    <col min="3085" max="3085" width="8.5546875" style="778" customWidth="1"/>
    <col min="3086" max="3088" width="7.6640625" style="778" customWidth="1"/>
    <col min="3089" max="3328" width="9.109375" style="778"/>
    <col min="3329" max="3329" width="3" style="778" customWidth="1"/>
    <col min="3330" max="3330" width="3.33203125" style="778" customWidth="1"/>
    <col min="3331" max="3331" width="8.44140625" style="778" customWidth="1"/>
    <col min="3332" max="3332" width="32.44140625" style="778" customWidth="1"/>
    <col min="3333" max="3333" width="9.33203125" style="778" customWidth="1"/>
    <col min="3334" max="3334" width="14.6640625" style="778" customWidth="1"/>
    <col min="3335" max="3336" width="7.6640625" style="778" customWidth="1"/>
    <col min="3337" max="3337" width="8.44140625" style="778" customWidth="1"/>
    <col min="3338" max="3340" width="7.6640625" style="778" customWidth="1"/>
    <col min="3341" max="3341" width="8.5546875" style="778" customWidth="1"/>
    <col min="3342" max="3344" width="7.6640625" style="778" customWidth="1"/>
    <col min="3345" max="3584" width="9.109375" style="778"/>
    <col min="3585" max="3585" width="3" style="778" customWidth="1"/>
    <col min="3586" max="3586" width="3.33203125" style="778" customWidth="1"/>
    <col min="3587" max="3587" width="8.44140625" style="778" customWidth="1"/>
    <col min="3588" max="3588" width="32.44140625" style="778" customWidth="1"/>
    <col min="3589" max="3589" width="9.33203125" style="778" customWidth="1"/>
    <col min="3590" max="3590" width="14.6640625" style="778" customWidth="1"/>
    <col min="3591" max="3592" width="7.6640625" style="778" customWidth="1"/>
    <col min="3593" max="3593" width="8.44140625" style="778" customWidth="1"/>
    <col min="3594" max="3596" width="7.6640625" style="778" customWidth="1"/>
    <col min="3597" max="3597" width="8.5546875" style="778" customWidth="1"/>
    <col min="3598" max="3600" width="7.6640625" style="778" customWidth="1"/>
    <col min="3601" max="3840" width="9.109375" style="778"/>
    <col min="3841" max="3841" width="3" style="778" customWidth="1"/>
    <col min="3842" max="3842" width="3.33203125" style="778" customWidth="1"/>
    <col min="3843" max="3843" width="8.44140625" style="778" customWidth="1"/>
    <col min="3844" max="3844" width="32.44140625" style="778" customWidth="1"/>
    <col min="3845" max="3845" width="9.33203125" style="778" customWidth="1"/>
    <col min="3846" max="3846" width="14.6640625" style="778" customWidth="1"/>
    <col min="3847" max="3848" width="7.6640625" style="778" customWidth="1"/>
    <col min="3849" max="3849" width="8.44140625" style="778" customWidth="1"/>
    <col min="3850" max="3852" width="7.6640625" style="778" customWidth="1"/>
    <col min="3853" max="3853" width="8.5546875" style="778" customWidth="1"/>
    <col min="3854" max="3856" width="7.6640625" style="778" customWidth="1"/>
    <col min="3857" max="4096" width="9.109375" style="778"/>
    <col min="4097" max="4097" width="3" style="778" customWidth="1"/>
    <col min="4098" max="4098" width="3.33203125" style="778" customWidth="1"/>
    <col min="4099" max="4099" width="8.44140625" style="778" customWidth="1"/>
    <col min="4100" max="4100" width="32.44140625" style="778" customWidth="1"/>
    <col min="4101" max="4101" width="9.33203125" style="778" customWidth="1"/>
    <col min="4102" max="4102" width="14.6640625" style="778" customWidth="1"/>
    <col min="4103" max="4104" width="7.6640625" style="778" customWidth="1"/>
    <col min="4105" max="4105" width="8.44140625" style="778" customWidth="1"/>
    <col min="4106" max="4108" width="7.6640625" style="778" customWidth="1"/>
    <col min="4109" max="4109" width="8.5546875" style="778" customWidth="1"/>
    <col min="4110" max="4112" width="7.6640625" style="778" customWidth="1"/>
    <col min="4113" max="4352" width="9.109375" style="778"/>
    <col min="4353" max="4353" width="3" style="778" customWidth="1"/>
    <col min="4354" max="4354" width="3.33203125" style="778" customWidth="1"/>
    <col min="4355" max="4355" width="8.44140625" style="778" customWidth="1"/>
    <col min="4356" max="4356" width="32.44140625" style="778" customWidth="1"/>
    <col min="4357" max="4357" width="9.33203125" style="778" customWidth="1"/>
    <col min="4358" max="4358" width="14.6640625" style="778" customWidth="1"/>
    <col min="4359" max="4360" width="7.6640625" style="778" customWidth="1"/>
    <col min="4361" max="4361" width="8.44140625" style="778" customWidth="1"/>
    <col min="4362" max="4364" width="7.6640625" style="778" customWidth="1"/>
    <col min="4365" max="4365" width="8.5546875" style="778" customWidth="1"/>
    <col min="4366" max="4368" width="7.6640625" style="778" customWidth="1"/>
    <col min="4369" max="4608" width="9.109375" style="778"/>
    <col min="4609" max="4609" width="3" style="778" customWidth="1"/>
    <col min="4610" max="4610" width="3.33203125" style="778" customWidth="1"/>
    <col min="4611" max="4611" width="8.44140625" style="778" customWidth="1"/>
    <col min="4612" max="4612" width="32.44140625" style="778" customWidth="1"/>
    <col min="4613" max="4613" width="9.33203125" style="778" customWidth="1"/>
    <col min="4614" max="4614" width="14.6640625" style="778" customWidth="1"/>
    <col min="4615" max="4616" width="7.6640625" style="778" customWidth="1"/>
    <col min="4617" max="4617" width="8.44140625" style="778" customWidth="1"/>
    <col min="4618" max="4620" width="7.6640625" style="778" customWidth="1"/>
    <col min="4621" max="4621" width="8.5546875" style="778" customWidth="1"/>
    <col min="4622" max="4624" width="7.6640625" style="778" customWidth="1"/>
    <col min="4625" max="4864" width="9.109375" style="778"/>
    <col min="4865" max="4865" width="3" style="778" customWidth="1"/>
    <col min="4866" max="4866" width="3.33203125" style="778" customWidth="1"/>
    <col min="4867" max="4867" width="8.44140625" style="778" customWidth="1"/>
    <col min="4868" max="4868" width="32.44140625" style="778" customWidth="1"/>
    <col min="4869" max="4869" width="9.33203125" style="778" customWidth="1"/>
    <col min="4870" max="4870" width="14.6640625" style="778" customWidth="1"/>
    <col min="4871" max="4872" width="7.6640625" style="778" customWidth="1"/>
    <col min="4873" max="4873" width="8.44140625" style="778" customWidth="1"/>
    <col min="4874" max="4876" width="7.6640625" style="778" customWidth="1"/>
    <col min="4877" max="4877" width="8.5546875" style="778" customWidth="1"/>
    <col min="4878" max="4880" width="7.6640625" style="778" customWidth="1"/>
    <col min="4881" max="5120" width="9.109375" style="778"/>
    <col min="5121" max="5121" width="3" style="778" customWidth="1"/>
    <col min="5122" max="5122" width="3.33203125" style="778" customWidth="1"/>
    <col min="5123" max="5123" width="8.44140625" style="778" customWidth="1"/>
    <col min="5124" max="5124" width="32.44140625" style="778" customWidth="1"/>
    <col min="5125" max="5125" width="9.33203125" style="778" customWidth="1"/>
    <col min="5126" max="5126" width="14.6640625" style="778" customWidth="1"/>
    <col min="5127" max="5128" width="7.6640625" style="778" customWidth="1"/>
    <col min="5129" max="5129" width="8.44140625" style="778" customWidth="1"/>
    <col min="5130" max="5132" width="7.6640625" style="778" customWidth="1"/>
    <col min="5133" max="5133" width="8.5546875" style="778" customWidth="1"/>
    <col min="5134" max="5136" width="7.6640625" style="778" customWidth="1"/>
    <col min="5137" max="5376" width="9.109375" style="778"/>
    <col min="5377" max="5377" width="3" style="778" customWidth="1"/>
    <col min="5378" max="5378" width="3.33203125" style="778" customWidth="1"/>
    <col min="5379" max="5379" width="8.44140625" style="778" customWidth="1"/>
    <col min="5380" max="5380" width="32.44140625" style="778" customWidth="1"/>
    <col min="5381" max="5381" width="9.33203125" style="778" customWidth="1"/>
    <col min="5382" max="5382" width="14.6640625" style="778" customWidth="1"/>
    <col min="5383" max="5384" width="7.6640625" style="778" customWidth="1"/>
    <col min="5385" max="5385" width="8.44140625" style="778" customWidth="1"/>
    <col min="5386" max="5388" width="7.6640625" style="778" customWidth="1"/>
    <col min="5389" max="5389" width="8.5546875" style="778" customWidth="1"/>
    <col min="5390" max="5392" width="7.6640625" style="778" customWidth="1"/>
    <col min="5393" max="5632" width="9.109375" style="778"/>
    <col min="5633" max="5633" width="3" style="778" customWidth="1"/>
    <col min="5634" max="5634" width="3.33203125" style="778" customWidth="1"/>
    <col min="5635" max="5635" width="8.44140625" style="778" customWidth="1"/>
    <col min="5636" max="5636" width="32.44140625" style="778" customWidth="1"/>
    <col min="5637" max="5637" width="9.33203125" style="778" customWidth="1"/>
    <col min="5638" max="5638" width="14.6640625" style="778" customWidth="1"/>
    <col min="5639" max="5640" width="7.6640625" style="778" customWidth="1"/>
    <col min="5641" max="5641" width="8.44140625" style="778" customWidth="1"/>
    <col min="5642" max="5644" width="7.6640625" style="778" customWidth="1"/>
    <col min="5645" max="5645" width="8.5546875" style="778" customWidth="1"/>
    <col min="5646" max="5648" width="7.6640625" style="778" customWidth="1"/>
    <col min="5649" max="5888" width="9.109375" style="778"/>
    <col min="5889" max="5889" width="3" style="778" customWidth="1"/>
    <col min="5890" max="5890" width="3.33203125" style="778" customWidth="1"/>
    <col min="5891" max="5891" width="8.44140625" style="778" customWidth="1"/>
    <col min="5892" max="5892" width="32.44140625" style="778" customWidth="1"/>
    <col min="5893" max="5893" width="9.33203125" style="778" customWidth="1"/>
    <col min="5894" max="5894" width="14.6640625" style="778" customWidth="1"/>
    <col min="5895" max="5896" width="7.6640625" style="778" customWidth="1"/>
    <col min="5897" max="5897" width="8.44140625" style="778" customWidth="1"/>
    <col min="5898" max="5900" width="7.6640625" style="778" customWidth="1"/>
    <col min="5901" max="5901" width="8.5546875" style="778" customWidth="1"/>
    <col min="5902" max="5904" width="7.6640625" style="778" customWidth="1"/>
    <col min="5905" max="6144" width="9.109375" style="778"/>
    <col min="6145" max="6145" width="3" style="778" customWidth="1"/>
    <col min="6146" max="6146" width="3.33203125" style="778" customWidth="1"/>
    <col min="6147" max="6147" width="8.44140625" style="778" customWidth="1"/>
    <col min="6148" max="6148" width="32.44140625" style="778" customWidth="1"/>
    <col min="6149" max="6149" width="9.33203125" style="778" customWidth="1"/>
    <col min="6150" max="6150" width="14.6640625" style="778" customWidth="1"/>
    <col min="6151" max="6152" width="7.6640625" style="778" customWidth="1"/>
    <col min="6153" max="6153" width="8.44140625" style="778" customWidth="1"/>
    <col min="6154" max="6156" width="7.6640625" style="778" customWidth="1"/>
    <col min="6157" max="6157" width="8.5546875" style="778" customWidth="1"/>
    <col min="6158" max="6160" width="7.6640625" style="778" customWidth="1"/>
    <col min="6161" max="6400" width="9.109375" style="778"/>
    <col min="6401" max="6401" width="3" style="778" customWidth="1"/>
    <col min="6402" max="6402" width="3.33203125" style="778" customWidth="1"/>
    <col min="6403" max="6403" width="8.44140625" style="778" customWidth="1"/>
    <col min="6404" max="6404" width="32.44140625" style="778" customWidth="1"/>
    <col min="6405" max="6405" width="9.33203125" style="778" customWidth="1"/>
    <col min="6406" max="6406" width="14.6640625" style="778" customWidth="1"/>
    <col min="6407" max="6408" width="7.6640625" style="778" customWidth="1"/>
    <col min="6409" max="6409" width="8.44140625" style="778" customWidth="1"/>
    <col min="6410" max="6412" width="7.6640625" style="778" customWidth="1"/>
    <col min="6413" max="6413" width="8.5546875" style="778" customWidth="1"/>
    <col min="6414" max="6416" width="7.6640625" style="778" customWidth="1"/>
    <col min="6417" max="6656" width="9.109375" style="778"/>
    <col min="6657" max="6657" width="3" style="778" customWidth="1"/>
    <col min="6658" max="6658" width="3.33203125" style="778" customWidth="1"/>
    <col min="6659" max="6659" width="8.44140625" style="778" customWidth="1"/>
    <col min="6660" max="6660" width="32.44140625" style="778" customWidth="1"/>
    <col min="6661" max="6661" width="9.33203125" style="778" customWidth="1"/>
    <col min="6662" max="6662" width="14.6640625" style="778" customWidth="1"/>
    <col min="6663" max="6664" width="7.6640625" style="778" customWidth="1"/>
    <col min="6665" max="6665" width="8.44140625" style="778" customWidth="1"/>
    <col min="6666" max="6668" width="7.6640625" style="778" customWidth="1"/>
    <col min="6669" max="6669" width="8.5546875" style="778" customWidth="1"/>
    <col min="6670" max="6672" width="7.6640625" style="778" customWidth="1"/>
    <col min="6673" max="6912" width="9.109375" style="778"/>
    <col min="6913" max="6913" width="3" style="778" customWidth="1"/>
    <col min="6914" max="6914" width="3.33203125" style="778" customWidth="1"/>
    <col min="6915" max="6915" width="8.44140625" style="778" customWidth="1"/>
    <col min="6916" max="6916" width="32.44140625" style="778" customWidth="1"/>
    <col min="6917" max="6917" width="9.33203125" style="778" customWidth="1"/>
    <col min="6918" max="6918" width="14.6640625" style="778" customWidth="1"/>
    <col min="6919" max="6920" width="7.6640625" style="778" customWidth="1"/>
    <col min="6921" max="6921" width="8.44140625" style="778" customWidth="1"/>
    <col min="6922" max="6924" width="7.6640625" style="778" customWidth="1"/>
    <col min="6925" max="6925" width="8.5546875" style="778" customWidth="1"/>
    <col min="6926" max="6928" width="7.6640625" style="778" customWidth="1"/>
    <col min="6929" max="7168" width="9.109375" style="778"/>
    <col min="7169" max="7169" width="3" style="778" customWidth="1"/>
    <col min="7170" max="7170" width="3.33203125" style="778" customWidth="1"/>
    <col min="7171" max="7171" width="8.44140625" style="778" customWidth="1"/>
    <col min="7172" max="7172" width="32.44140625" style="778" customWidth="1"/>
    <col min="7173" max="7173" width="9.33203125" style="778" customWidth="1"/>
    <col min="7174" max="7174" width="14.6640625" style="778" customWidth="1"/>
    <col min="7175" max="7176" width="7.6640625" style="778" customWidth="1"/>
    <col min="7177" max="7177" width="8.44140625" style="778" customWidth="1"/>
    <col min="7178" max="7180" width="7.6640625" style="778" customWidth="1"/>
    <col min="7181" max="7181" width="8.5546875" style="778" customWidth="1"/>
    <col min="7182" max="7184" width="7.6640625" style="778" customWidth="1"/>
    <col min="7185" max="7424" width="9.109375" style="778"/>
    <col min="7425" max="7425" width="3" style="778" customWidth="1"/>
    <col min="7426" max="7426" width="3.33203125" style="778" customWidth="1"/>
    <col min="7427" max="7427" width="8.44140625" style="778" customWidth="1"/>
    <col min="7428" max="7428" width="32.44140625" style="778" customWidth="1"/>
    <col min="7429" max="7429" width="9.33203125" style="778" customWidth="1"/>
    <col min="7430" max="7430" width="14.6640625" style="778" customWidth="1"/>
    <col min="7431" max="7432" width="7.6640625" style="778" customWidth="1"/>
    <col min="7433" max="7433" width="8.44140625" style="778" customWidth="1"/>
    <col min="7434" max="7436" width="7.6640625" style="778" customWidth="1"/>
    <col min="7437" max="7437" width="8.5546875" style="778" customWidth="1"/>
    <col min="7438" max="7440" width="7.6640625" style="778" customWidth="1"/>
    <col min="7441" max="7680" width="9.109375" style="778"/>
    <col min="7681" max="7681" width="3" style="778" customWidth="1"/>
    <col min="7682" max="7682" width="3.33203125" style="778" customWidth="1"/>
    <col min="7683" max="7683" width="8.44140625" style="778" customWidth="1"/>
    <col min="7684" max="7684" width="32.44140625" style="778" customWidth="1"/>
    <col min="7685" max="7685" width="9.33203125" style="778" customWidth="1"/>
    <col min="7686" max="7686" width="14.6640625" style="778" customWidth="1"/>
    <col min="7687" max="7688" width="7.6640625" style="778" customWidth="1"/>
    <col min="7689" max="7689" width="8.44140625" style="778" customWidth="1"/>
    <col min="7690" max="7692" width="7.6640625" style="778" customWidth="1"/>
    <col min="7693" max="7693" width="8.5546875" style="778" customWidth="1"/>
    <col min="7694" max="7696" width="7.6640625" style="778" customWidth="1"/>
    <col min="7697" max="7936" width="9.109375" style="778"/>
    <col min="7937" max="7937" width="3" style="778" customWidth="1"/>
    <col min="7938" max="7938" width="3.33203125" style="778" customWidth="1"/>
    <col min="7939" max="7939" width="8.44140625" style="778" customWidth="1"/>
    <col min="7940" max="7940" width="32.44140625" style="778" customWidth="1"/>
    <col min="7941" max="7941" width="9.33203125" style="778" customWidth="1"/>
    <col min="7942" max="7942" width="14.6640625" style="778" customWidth="1"/>
    <col min="7943" max="7944" width="7.6640625" style="778" customWidth="1"/>
    <col min="7945" max="7945" width="8.44140625" style="778" customWidth="1"/>
    <col min="7946" max="7948" width="7.6640625" style="778" customWidth="1"/>
    <col min="7949" max="7949" width="8.5546875" style="778" customWidth="1"/>
    <col min="7950" max="7952" width="7.6640625" style="778" customWidth="1"/>
    <col min="7953" max="8192" width="9.109375" style="778"/>
    <col min="8193" max="8193" width="3" style="778" customWidth="1"/>
    <col min="8194" max="8194" width="3.33203125" style="778" customWidth="1"/>
    <col min="8195" max="8195" width="8.44140625" style="778" customWidth="1"/>
    <col min="8196" max="8196" width="32.44140625" style="778" customWidth="1"/>
    <col min="8197" max="8197" width="9.33203125" style="778" customWidth="1"/>
    <col min="8198" max="8198" width="14.6640625" style="778" customWidth="1"/>
    <col min="8199" max="8200" width="7.6640625" style="778" customWidth="1"/>
    <col min="8201" max="8201" width="8.44140625" style="778" customWidth="1"/>
    <col min="8202" max="8204" width="7.6640625" style="778" customWidth="1"/>
    <col min="8205" max="8205" width="8.5546875" style="778" customWidth="1"/>
    <col min="8206" max="8208" width="7.6640625" style="778" customWidth="1"/>
    <col min="8209" max="8448" width="9.109375" style="778"/>
    <col min="8449" max="8449" width="3" style="778" customWidth="1"/>
    <col min="8450" max="8450" width="3.33203125" style="778" customWidth="1"/>
    <col min="8451" max="8451" width="8.44140625" style="778" customWidth="1"/>
    <col min="8452" max="8452" width="32.44140625" style="778" customWidth="1"/>
    <col min="8453" max="8453" width="9.33203125" style="778" customWidth="1"/>
    <col min="8454" max="8454" width="14.6640625" style="778" customWidth="1"/>
    <col min="8455" max="8456" width="7.6640625" style="778" customWidth="1"/>
    <col min="8457" max="8457" width="8.44140625" style="778" customWidth="1"/>
    <col min="8458" max="8460" width="7.6640625" style="778" customWidth="1"/>
    <col min="8461" max="8461" width="8.5546875" style="778" customWidth="1"/>
    <col min="8462" max="8464" width="7.6640625" style="778" customWidth="1"/>
    <col min="8465" max="8704" width="9.109375" style="778"/>
    <col min="8705" max="8705" width="3" style="778" customWidth="1"/>
    <col min="8706" max="8706" width="3.33203125" style="778" customWidth="1"/>
    <col min="8707" max="8707" width="8.44140625" style="778" customWidth="1"/>
    <col min="8708" max="8708" width="32.44140625" style="778" customWidth="1"/>
    <col min="8709" max="8709" width="9.33203125" style="778" customWidth="1"/>
    <col min="8710" max="8710" width="14.6640625" style="778" customWidth="1"/>
    <col min="8711" max="8712" width="7.6640625" style="778" customWidth="1"/>
    <col min="8713" max="8713" width="8.44140625" style="778" customWidth="1"/>
    <col min="8714" max="8716" width="7.6640625" style="778" customWidth="1"/>
    <col min="8717" max="8717" width="8.5546875" style="778" customWidth="1"/>
    <col min="8718" max="8720" width="7.6640625" style="778" customWidth="1"/>
    <col min="8721" max="8960" width="9.109375" style="778"/>
    <col min="8961" max="8961" width="3" style="778" customWidth="1"/>
    <col min="8962" max="8962" width="3.33203125" style="778" customWidth="1"/>
    <col min="8963" max="8963" width="8.44140625" style="778" customWidth="1"/>
    <col min="8964" max="8964" width="32.44140625" style="778" customWidth="1"/>
    <col min="8965" max="8965" width="9.33203125" style="778" customWidth="1"/>
    <col min="8966" max="8966" width="14.6640625" style="778" customWidth="1"/>
    <col min="8967" max="8968" width="7.6640625" style="778" customWidth="1"/>
    <col min="8969" max="8969" width="8.44140625" style="778" customWidth="1"/>
    <col min="8970" max="8972" width="7.6640625" style="778" customWidth="1"/>
    <col min="8973" max="8973" width="8.5546875" style="778" customWidth="1"/>
    <col min="8974" max="8976" width="7.6640625" style="778" customWidth="1"/>
    <col min="8977" max="9216" width="9.109375" style="778"/>
    <col min="9217" max="9217" width="3" style="778" customWidth="1"/>
    <col min="9218" max="9218" width="3.33203125" style="778" customWidth="1"/>
    <col min="9219" max="9219" width="8.44140625" style="778" customWidth="1"/>
    <col min="9220" max="9220" width="32.44140625" style="778" customWidth="1"/>
    <col min="9221" max="9221" width="9.33203125" style="778" customWidth="1"/>
    <col min="9222" max="9222" width="14.6640625" style="778" customWidth="1"/>
    <col min="9223" max="9224" width="7.6640625" style="778" customWidth="1"/>
    <col min="9225" max="9225" width="8.44140625" style="778" customWidth="1"/>
    <col min="9226" max="9228" width="7.6640625" style="778" customWidth="1"/>
    <col min="9229" max="9229" width="8.5546875" style="778" customWidth="1"/>
    <col min="9230" max="9232" width="7.6640625" style="778" customWidth="1"/>
    <col min="9233" max="9472" width="9.109375" style="778"/>
    <col min="9473" max="9473" width="3" style="778" customWidth="1"/>
    <col min="9474" max="9474" width="3.33203125" style="778" customWidth="1"/>
    <col min="9475" max="9475" width="8.44140625" style="778" customWidth="1"/>
    <col min="9476" max="9476" width="32.44140625" style="778" customWidth="1"/>
    <col min="9477" max="9477" width="9.33203125" style="778" customWidth="1"/>
    <col min="9478" max="9478" width="14.6640625" style="778" customWidth="1"/>
    <col min="9479" max="9480" width="7.6640625" style="778" customWidth="1"/>
    <col min="9481" max="9481" width="8.44140625" style="778" customWidth="1"/>
    <col min="9482" max="9484" width="7.6640625" style="778" customWidth="1"/>
    <col min="9485" max="9485" width="8.5546875" style="778" customWidth="1"/>
    <col min="9486" max="9488" width="7.6640625" style="778" customWidth="1"/>
    <col min="9489" max="9728" width="9.109375" style="778"/>
    <col min="9729" max="9729" width="3" style="778" customWidth="1"/>
    <col min="9730" max="9730" width="3.33203125" style="778" customWidth="1"/>
    <col min="9731" max="9731" width="8.44140625" style="778" customWidth="1"/>
    <col min="9732" max="9732" width="32.44140625" style="778" customWidth="1"/>
    <col min="9733" max="9733" width="9.33203125" style="778" customWidth="1"/>
    <col min="9734" max="9734" width="14.6640625" style="778" customWidth="1"/>
    <col min="9735" max="9736" width="7.6640625" style="778" customWidth="1"/>
    <col min="9737" max="9737" width="8.44140625" style="778" customWidth="1"/>
    <col min="9738" max="9740" width="7.6640625" style="778" customWidth="1"/>
    <col min="9741" max="9741" width="8.5546875" style="778" customWidth="1"/>
    <col min="9742" max="9744" width="7.6640625" style="778" customWidth="1"/>
    <col min="9745" max="9984" width="9.109375" style="778"/>
    <col min="9985" max="9985" width="3" style="778" customWidth="1"/>
    <col min="9986" max="9986" width="3.33203125" style="778" customWidth="1"/>
    <col min="9987" max="9987" width="8.44140625" style="778" customWidth="1"/>
    <col min="9988" max="9988" width="32.44140625" style="778" customWidth="1"/>
    <col min="9989" max="9989" width="9.33203125" style="778" customWidth="1"/>
    <col min="9990" max="9990" width="14.6640625" style="778" customWidth="1"/>
    <col min="9991" max="9992" width="7.6640625" style="778" customWidth="1"/>
    <col min="9993" max="9993" width="8.44140625" style="778" customWidth="1"/>
    <col min="9994" max="9996" width="7.6640625" style="778" customWidth="1"/>
    <col min="9997" max="9997" width="8.5546875" style="778" customWidth="1"/>
    <col min="9998" max="10000" width="7.6640625" style="778" customWidth="1"/>
    <col min="10001" max="10240" width="9.109375" style="778"/>
    <col min="10241" max="10241" width="3" style="778" customWidth="1"/>
    <col min="10242" max="10242" width="3.33203125" style="778" customWidth="1"/>
    <col min="10243" max="10243" width="8.44140625" style="778" customWidth="1"/>
    <col min="10244" max="10244" width="32.44140625" style="778" customWidth="1"/>
    <col min="10245" max="10245" width="9.33203125" style="778" customWidth="1"/>
    <col min="10246" max="10246" width="14.6640625" style="778" customWidth="1"/>
    <col min="10247" max="10248" width="7.6640625" style="778" customWidth="1"/>
    <col min="10249" max="10249" width="8.44140625" style="778" customWidth="1"/>
    <col min="10250" max="10252" width="7.6640625" style="778" customWidth="1"/>
    <col min="10253" max="10253" width="8.5546875" style="778" customWidth="1"/>
    <col min="10254" max="10256" width="7.6640625" style="778" customWidth="1"/>
    <col min="10257" max="10496" width="9.109375" style="778"/>
    <col min="10497" max="10497" width="3" style="778" customWidth="1"/>
    <col min="10498" max="10498" width="3.33203125" style="778" customWidth="1"/>
    <col min="10499" max="10499" width="8.44140625" style="778" customWidth="1"/>
    <col min="10500" max="10500" width="32.44140625" style="778" customWidth="1"/>
    <col min="10501" max="10501" width="9.33203125" style="778" customWidth="1"/>
    <col min="10502" max="10502" width="14.6640625" style="778" customWidth="1"/>
    <col min="10503" max="10504" width="7.6640625" style="778" customWidth="1"/>
    <col min="10505" max="10505" width="8.44140625" style="778" customWidth="1"/>
    <col min="10506" max="10508" width="7.6640625" style="778" customWidth="1"/>
    <col min="10509" max="10509" width="8.5546875" style="778" customWidth="1"/>
    <col min="10510" max="10512" width="7.6640625" style="778" customWidth="1"/>
    <col min="10513" max="10752" width="9.109375" style="778"/>
    <col min="10753" max="10753" width="3" style="778" customWidth="1"/>
    <col min="10754" max="10754" width="3.33203125" style="778" customWidth="1"/>
    <col min="10755" max="10755" width="8.44140625" style="778" customWidth="1"/>
    <col min="10756" max="10756" width="32.44140625" style="778" customWidth="1"/>
    <col min="10757" max="10757" width="9.33203125" style="778" customWidth="1"/>
    <col min="10758" max="10758" width="14.6640625" style="778" customWidth="1"/>
    <col min="10759" max="10760" width="7.6640625" style="778" customWidth="1"/>
    <col min="10761" max="10761" width="8.44140625" style="778" customWidth="1"/>
    <col min="10762" max="10764" width="7.6640625" style="778" customWidth="1"/>
    <col min="10765" max="10765" width="8.5546875" style="778" customWidth="1"/>
    <col min="10766" max="10768" width="7.6640625" style="778" customWidth="1"/>
    <col min="10769" max="11008" width="9.109375" style="778"/>
    <col min="11009" max="11009" width="3" style="778" customWidth="1"/>
    <col min="11010" max="11010" width="3.33203125" style="778" customWidth="1"/>
    <col min="11011" max="11011" width="8.44140625" style="778" customWidth="1"/>
    <col min="11012" max="11012" width="32.44140625" style="778" customWidth="1"/>
    <col min="11013" max="11013" width="9.33203125" style="778" customWidth="1"/>
    <col min="11014" max="11014" width="14.6640625" style="778" customWidth="1"/>
    <col min="11015" max="11016" width="7.6640625" style="778" customWidth="1"/>
    <col min="11017" max="11017" width="8.44140625" style="778" customWidth="1"/>
    <col min="11018" max="11020" width="7.6640625" style="778" customWidth="1"/>
    <col min="11021" max="11021" width="8.5546875" style="778" customWidth="1"/>
    <col min="11022" max="11024" width="7.6640625" style="778" customWidth="1"/>
    <col min="11025" max="11264" width="9.109375" style="778"/>
    <col min="11265" max="11265" width="3" style="778" customWidth="1"/>
    <col min="11266" max="11266" width="3.33203125" style="778" customWidth="1"/>
    <col min="11267" max="11267" width="8.44140625" style="778" customWidth="1"/>
    <col min="11268" max="11268" width="32.44140625" style="778" customWidth="1"/>
    <col min="11269" max="11269" width="9.33203125" style="778" customWidth="1"/>
    <col min="11270" max="11270" width="14.6640625" style="778" customWidth="1"/>
    <col min="11271" max="11272" width="7.6640625" style="778" customWidth="1"/>
    <col min="11273" max="11273" width="8.44140625" style="778" customWidth="1"/>
    <col min="11274" max="11276" width="7.6640625" style="778" customWidth="1"/>
    <col min="11277" max="11277" width="8.5546875" style="778" customWidth="1"/>
    <col min="11278" max="11280" width="7.6640625" style="778" customWidth="1"/>
    <col min="11281" max="11520" width="9.109375" style="778"/>
    <col min="11521" max="11521" width="3" style="778" customWidth="1"/>
    <col min="11522" max="11522" width="3.33203125" style="778" customWidth="1"/>
    <col min="11523" max="11523" width="8.44140625" style="778" customWidth="1"/>
    <col min="11524" max="11524" width="32.44140625" style="778" customWidth="1"/>
    <col min="11525" max="11525" width="9.33203125" style="778" customWidth="1"/>
    <col min="11526" max="11526" width="14.6640625" style="778" customWidth="1"/>
    <col min="11527" max="11528" width="7.6640625" style="778" customWidth="1"/>
    <col min="11529" max="11529" width="8.44140625" style="778" customWidth="1"/>
    <col min="11530" max="11532" width="7.6640625" style="778" customWidth="1"/>
    <col min="11533" max="11533" width="8.5546875" style="778" customWidth="1"/>
    <col min="11534" max="11536" width="7.6640625" style="778" customWidth="1"/>
    <col min="11537" max="11776" width="9.109375" style="778"/>
    <col min="11777" max="11777" width="3" style="778" customWidth="1"/>
    <col min="11778" max="11778" width="3.33203125" style="778" customWidth="1"/>
    <col min="11779" max="11779" width="8.44140625" style="778" customWidth="1"/>
    <col min="11780" max="11780" width="32.44140625" style="778" customWidth="1"/>
    <col min="11781" max="11781" width="9.33203125" style="778" customWidth="1"/>
    <col min="11782" max="11782" width="14.6640625" style="778" customWidth="1"/>
    <col min="11783" max="11784" width="7.6640625" style="778" customWidth="1"/>
    <col min="11785" max="11785" width="8.44140625" style="778" customWidth="1"/>
    <col min="11786" max="11788" width="7.6640625" style="778" customWidth="1"/>
    <col min="11789" max="11789" width="8.5546875" style="778" customWidth="1"/>
    <col min="11790" max="11792" width="7.6640625" style="778" customWidth="1"/>
    <col min="11793" max="12032" width="9.109375" style="778"/>
    <col min="12033" max="12033" width="3" style="778" customWidth="1"/>
    <col min="12034" max="12034" width="3.33203125" style="778" customWidth="1"/>
    <col min="12035" max="12035" width="8.44140625" style="778" customWidth="1"/>
    <col min="12036" max="12036" width="32.44140625" style="778" customWidth="1"/>
    <col min="12037" max="12037" width="9.33203125" style="778" customWidth="1"/>
    <col min="12038" max="12038" width="14.6640625" style="778" customWidth="1"/>
    <col min="12039" max="12040" width="7.6640625" style="778" customWidth="1"/>
    <col min="12041" max="12041" width="8.44140625" style="778" customWidth="1"/>
    <col min="12042" max="12044" width="7.6640625" style="778" customWidth="1"/>
    <col min="12045" max="12045" width="8.5546875" style="778" customWidth="1"/>
    <col min="12046" max="12048" width="7.6640625" style="778" customWidth="1"/>
    <col min="12049" max="12288" width="9.109375" style="778"/>
    <col min="12289" max="12289" width="3" style="778" customWidth="1"/>
    <col min="12290" max="12290" width="3.33203125" style="778" customWidth="1"/>
    <col min="12291" max="12291" width="8.44140625" style="778" customWidth="1"/>
    <col min="12292" max="12292" width="32.44140625" style="778" customWidth="1"/>
    <col min="12293" max="12293" width="9.33203125" style="778" customWidth="1"/>
    <col min="12294" max="12294" width="14.6640625" style="778" customWidth="1"/>
    <col min="12295" max="12296" width="7.6640625" style="778" customWidth="1"/>
    <col min="12297" max="12297" width="8.44140625" style="778" customWidth="1"/>
    <col min="12298" max="12300" width="7.6640625" style="778" customWidth="1"/>
    <col min="12301" max="12301" width="8.5546875" style="778" customWidth="1"/>
    <col min="12302" max="12304" width="7.6640625" style="778" customWidth="1"/>
    <col min="12305" max="12544" width="9.109375" style="778"/>
    <col min="12545" max="12545" width="3" style="778" customWidth="1"/>
    <col min="12546" max="12546" width="3.33203125" style="778" customWidth="1"/>
    <col min="12547" max="12547" width="8.44140625" style="778" customWidth="1"/>
    <col min="12548" max="12548" width="32.44140625" style="778" customWidth="1"/>
    <col min="12549" max="12549" width="9.33203125" style="778" customWidth="1"/>
    <col min="12550" max="12550" width="14.6640625" style="778" customWidth="1"/>
    <col min="12551" max="12552" width="7.6640625" style="778" customWidth="1"/>
    <col min="12553" max="12553" width="8.44140625" style="778" customWidth="1"/>
    <col min="12554" max="12556" width="7.6640625" style="778" customWidth="1"/>
    <col min="12557" max="12557" width="8.5546875" style="778" customWidth="1"/>
    <col min="12558" max="12560" width="7.6640625" style="778" customWidth="1"/>
    <col min="12561" max="12800" width="9.109375" style="778"/>
    <col min="12801" max="12801" width="3" style="778" customWidth="1"/>
    <col min="12802" max="12802" width="3.33203125" style="778" customWidth="1"/>
    <col min="12803" max="12803" width="8.44140625" style="778" customWidth="1"/>
    <col min="12804" max="12804" width="32.44140625" style="778" customWidth="1"/>
    <col min="12805" max="12805" width="9.33203125" style="778" customWidth="1"/>
    <col min="12806" max="12806" width="14.6640625" style="778" customWidth="1"/>
    <col min="12807" max="12808" width="7.6640625" style="778" customWidth="1"/>
    <col min="12809" max="12809" width="8.44140625" style="778" customWidth="1"/>
    <col min="12810" max="12812" width="7.6640625" style="778" customWidth="1"/>
    <col min="12813" max="12813" width="8.5546875" style="778" customWidth="1"/>
    <col min="12814" max="12816" width="7.6640625" style="778" customWidth="1"/>
    <col min="12817" max="13056" width="9.109375" style="778"/>
    <col min="13057" max="13057" width="3" style="778" customWidth="1"/>
    <col min="13058" max="13058" width="3.33203125" style="778" customWidth="1"/>
    <col min="13059" max="13059" width="8.44140625" style="778" customWidth="1"/>
    <col min="13060" max="13060" width="32.44140625" style="778" customWidth="1"/>
    <col min="13061" max="13061" width="9.33203125" style="778" customWidth="1"/>
    <col min="13062" max="13062" width="14.6640625" style="778" customWidth="1"/>
    <col min="13063" max="13064" width="7.6640625" style="778" customWidth="1"/>
    <col min="13065" max="13065" width="8.44140625" style="778" customWidth="1"/>
    <col min="13066" max="13068" width="7.6640625" style="778" customWidth="1"/>
    <col min="13069" max="13069" width="8.5546875" style="778" customWidth="1"/>
    <col min="13070" max="13072" width="7.6640625" style="778" customWidth="1"/>
    <col min="13073" max="13312" width="9.109375" style="778"/>
    <col min="13313" max="13313" width="3" style="778" customWidth="1"/>
    <col min="13314" max="13314" width="3.33203125" style="778" customWidth="1"/>
    <col min="13315" max="13315" width="8.44140625" style="778" customWidth="1"/>
    <col min="13316" max="13316" width="32.44140625" style="778" customWidth="1"/>
    <col min="13317" max="13317" width="9.33203125" style="778" customWidth="1"/>
    <col min="13318" max="13318" width="14.6640625" style="778" customWidth="1"/>
    <col min="13319" max="13320" width="7.6640625" style="778" customWidth="1"/>
    <col min="13321" max="13321" width="8.44140625" style="778" customWidth="1"/>
    <col min="13322" max="13324" width="7.6640625" style="778" customWidth="1"/>
    <col min="13325" max="13325" width="8.5546875" style="778" customWidth="1"/>
    <col min="13326" max="13328" width="7.6640625" style="778" customWidth="1"/>
    <col min="13329" max="13568" width="9.109375" style="778"/>
    <col min="13569" max="13569" width="3" style="778" customWidth="1"/>
    <col min="13570" max="13570" width="3.33203125" style="778" customWidth="1"/>
    <col min="13571" max="13571" width="8.44140625" style="778" customWidth="1"/>
    <col min="13572" max="13572" width="32.44140625" style="778" customWidth="1"/>
    <col min="13573" max="13573" width="9.33203125" style="778" customWidth="1"/>
    <col min="13574" max="13574" width="14.6640625" style="778" customWidth="1"/>
    <col min="13575" max="13576" width="7.6640625" style="778" customWidth="1"/>
    <col min="13577" max="13577" width="8.44140625" style="778" customWidth="1"/>
    <col min="13578" max="13580" width="7.6640625" style="778" customWidth="1"/>
    <col min="13581" max="13581" width="8.5546875" style="778" customWidth="1"/>
    <col min="13582" max="13584" width="7.6640625" style="778" customWidth="1"/>
    <col min="13585" max="13824" width="9.109375" style="778"/>
    <col min="13825" max="13825" width="3" style="778" customWidth="1"/>
    <col min="13826" max="13826" width="3.33203125" style="778" customWidth="1"/>
    <col min="13827" max="13827" width="8.44140625" style="778" customWidth="1"/>
    <col min="13828" max="13828" width="32.44140625" style="778" customWidth="1"/>
    <col min="13829" max="13829" width="9.33203125" style="778" customWidth="1"/>
    <col min="13830" max="13830" width="14.6640625" style="778" customWidth="1"/>
    <col min="13831" max="13832" width="7.6640625" style="778" customWidth="1"/>
    <col min="13833" max="13833" width="8.44140625" style="778" customWidth="1"/>
    <col min="13834" max="13836" width="7.6640625" style="778" customWidth="1"/>
    <col min="13837" max="13837" width="8.5546875" style="778" customWidth="1"/>
    <col min="13838" max="13840" width="7.6640625" style="778" customWidth="1"/>
    <col min="13841" max="14080" width="9.109375" style="778"/>
    <col min="14081" max="14081" width="3" style="778" customWidth="1"/>
    <col min="14082" max="14082" width="3.33203125" style="778" customWidth="1"/>
    <col min="14083" max="14083" width="8.44140625" style="778" customWidth="1"/>
    <col min="14084" max="14084" width="32.44140625" style="778" customWidth="1"/>
    <col min="14085" max="14085" width="9.33203125" style="778" customWidth="1"/>
    <col min="14086" max="14086" width="14.6640625" style="778" customWidth="1"/>
    <col min="14087" max="14088" width="7.6640625" style="778" customWidth="1"/>
    <col min="14089" max="14089" width="8.44140625" style="778" customWidth="1"/>
    <col min="14090" max="14092" width="7.6640625" style="778" customWidth="1"/>
    <col min="14093" max="14093" width="8.5546875" style="778" customWidth="1"/>
    <col min="14094" max="14096" width="7.6640625" style="778" customWidth="1"/>
    <col min="14097" max="14336" width="9.109375" style="778"/>
    <col min="14337" max="14337" width="3" style="778" customWidth="1"/>
    <col min="14338" max="14338" width="3.33203125" style="778" customWidth="1"/>
    <col min="14339" max="14339" width="8.44140625" style="778" customWidth="1"/>
    <col min="14340" max="14340" width="32.44140625" style="778" customWidth="1"/>
    <col min="14341" max="14341" width="9.33203125" style="778" customWidth="1"/>
    <col min="14342" max="14342" width="14.6640625" style="778" customWidth="1"/>
    <col min="14343" max="14344" width="7.6640625" style="778" customWidth="1"/>
    <col min="14345" max="14345" width="8.44140625" style="778" customWidth="1"/>
    <col min="14346" max="14348" width="7.6640625" style="778" customWidth="1"/>
    <col min="14349" max="14349" width="8.5546875" style="778" customWidth="1"/>
    <col min="14350" max="14352" width="7.6640625" style="778" customWidth="1"/>
    <col min="14353" max="14592" width="9.109375" style="778"/>
    <col min="14593" max="14593" width="3" style="778" customWidth="1"/>
    <col min="14594" max="14594" width="3.33203125" style="778" customWidth="1"/>
    <col min="14595" max="14595" width="8.44140625" style="778" customWidth="1"/>
    <col min="14596" max="14596" width="32.44140625" style="778" customWidth="1"/>
    <col min="14597" max="14597" width="9.33203125" style="778" customWidth="1"/>
    <col min="14598" max="14598" width="14.6640625" style="778" customWidth="1"/>
    <col min="14599" max="14600" width="7.6640625" style="778" customWidth="1"/>
    <col min="14601" max="14601" width="8.44140625" style="778" customWidth="1"/>
    <col min="14602" max="14604" width="7.6640625" style="778" customWidth="1"/>
    <col min="14605" max="14605" width="8.5546875" style="778" customWidth="1"/>
    <col min="14606" max="14608" width="7.6640625" style="778" customWidth="1"/>
    <col min="14609" max="14848" width="9.109375" style="778"/>
    <col min="14849" max="14849" width="3" style="778" customWidth="1"/>
    <col min="14850" max="14850" width="3.33203125" style="778" customWidth="1"/>
    <col min="14851" max="14851" width="8.44140625" style="778" customWidth="1"/>
    <col min="14852" max="14852" width="32.44140625" style="778" customWidth="1"/>
    <col min="14853" max="14853" width="9.33203125" style="778" customWidth="1"/>
    <col min="14854" max="14854" width="14.6640625" style="778" customWidth="1"/>
    <col min="14855" max="14856" width="7.6640625" style="778" customWidth="1"/>
    <col min="14857" max="14857" width="8.44140625" style="778" customWidth="1"/>
    <col min="14858" max="14860" width="7.6640625" style="778" customWidth="1"/>
    <col min="14861" max="14861" width="8.5546875" style="778" customWidth="1"/>
    <col min="14862" max="14864" width="7.6640625" style="778" customWidth="1"/>
    <col min="14865" max="15104" width="9.109375" style="778"/>
    <col min="15105" max="15105" width="3" style="778" customWidth="1"/>
    <col min="15106" max="15106" width="3.33203125" style="778" customWidth="1"/>
    <col min="15107" max="15107" width="8.44140625" style="778" customWidth="1"/>
    <col min="15108" max="15108" width="32.44140625" style="778" customWidth="1"/>
    <col min="15109" max="15109" width="9.33203125" style="778" customWidth="1"/>
    <col min="15110" max="15110" width="14.6640625" style="778" customWidth="1"/>
    <col min="15111" max="15112" width="7.6640625" style="778" customWidth="1"/>
    <col min="15113" max="15113" width="8.44140625" style="778" customWidth="1"/>
    <col min="15114" max="15116" width="7.6640625" style="778" customWidth="1"/>
    <col min="15117" max="15117" width="8.5546875" style="778" customWidth="1"/>
    <col min="15118" max="15120" width="7.6640625" style="778" customWidth="1"/>
    <col min="15121" max="15360" width="9.109375" style="778"/>
    <col min="15361" max="15361" width="3" style="778" customWidth="1"/>
    <col min="15362" max="15362" width="3.33203125" style="778" customWidth="1"/>
    <col min="15363" max="15363" width="8.44140625" style="778" customWidth="1"/>
    <col min="15364" max="15364" width="32.44140625" style="778" customWidth="1"/>
    <col min="15365" max="15365" width="9.33203125" style="778" customWidth="1"/>
    <col min="15366" max="15366" width="14.6640625" style="778" customWidth="1"/>
    <col min="15367" max="15368" width="7.6640625" style="778" customWidth="1"/>
    <col min="15369" max="15369" width="8.44140625" style="778" customWidth="1"/>
    <col min="15370" max="15372" width="7.6640625" style="778" customWidth="1"/>
    <col min="15373" max="15373" width="8.5546875" style="778" customWidth="1"/>
    <col min="15374" max="15376" width="7.6640625" style="778" customWidth="1"/>
    <col min="15377" max="15616" width="9.109375" style="778"/>
    <col min="15617" max="15617" width="3" style="778" customWidth="1"/>
    <col min="15618" max="15618" width="3.33203125" style="778" customWidth="1"/>
    <col min="15619" max="15619" width="8.44140625" style="778" customWidth="1"/>
    <col min="15620" max="15620" width="32.44140625" style="778" customWidth="1"/>
    <col min="15621" max="15621" width="9.33203125" style="778" customWidth="1"/>
    <col min="15622" max="15622" width="14.6640625" style="778" customWidth="1"/>
    <col min="15623" max="15624" width="7.6640625" style="778" customWidth="1"/>
    <col min="15625" max="15625" width="8.44140625" style="778" customWidth="1"/>
    <col min="15626" max="15628" width="7.6640625" style="778" customWidth="1"/>
    <col min="15629" max="15629" width="8.5546875" style="778" customWidth="1"/>
    <col min="15630" max="15632" width="7.6640625" style="778" customWidth="1"/>
    <col min="15633" max="15872" width="9.109375" style="778"/>
    <col min="15873" max="15873" width="3" style="778" customWidth="1"/>
    <col min="15874" max="15874" width="3.33203125" style="778" customWidth="1"/>
    <col min="15875" max="15875" width="8.44140625" style="778" customWidth="1"/>
    <col min="15876" max="15876" width="32.44140625" style="778" customWidth="1"/>
    <col min="15877" max="15877" width="9.33203125" style="778" customWidth="1"/>
    <col min="15878" max="15878" width="14.6640625" style="778" customWidth="1"/>
    <col min="15879" max="15880" width="7.6640625" style="778" customWidth="1"/>
    <col min="15881" max="15881" width="8.44140625" style="778" customWidth="1"/>
    <col min="15882" max="15884" width="7.6640625" style="778" customWidth="1"/>
    <col min="15885" max="15885" width="8.5546875" style="778" customWidth="1"/>
    <col min="15886" max="15888" width="7.6640625" style="778" customWidth="1"/>
    <col min="15889" max="16128" width="9.109375" style="778"/>
    <col min="16129" max="16129" width="3" style="778" customWidth="1"/>
    <col min="16130" max="16130" width="3.33203125" style="778" customWidth="1"/>
    <col min="16131" max="16131" width="8.44140625" style="778" customWidth="1"/>
    <col min="16132" max="16132" width="32.44140625" style="778" customWidth="1"/>
    <col min="16133" max="16133" width="9.33203125" style="778" customWidth="1"/>
    <col min="16134" max="16134" width="14.6640625" style="778" customWidth="1"/>
    <col min="16135" max="16136" width="7.6640625" style="778" customWidth="1"/>
    <col min="16137" max="16137" width="8.44140625" style="778" customWidth="1"/>
    <col min="16138" max="16140" width="7.6640625" style="778" customWidth="1"/>
    <col min="16141" max="16141" width="8.5546875" style="778" customWidth="1"/>
    <col min="16142" max="16144" width="7.6640625" style="778" customWidth="1"/>
    <col min="16145" max="16384" width="9.109375" style="778"/>
  </cols>
  <sheetData>
    <row r="1" spans="1:16" ht="15" customHeight="1">
      <c r="A1" s="619"/>
      <c r="B1" s="619"/>
      <c r="C1" s="620"/>
      <c r="D1" s="621"/>
      <c r="E1" s="621"/>
      <c r="F1" s="621"/>
      <c r="G1" s="621"/>
      <c r="H1" s="621"/>
      <c r="I1" s="621"/>
      <c r="J1" s="621"/>
      <c r="K1" s="778" t="s">
        <v>9</v>
      </c>
      <c r="L1" s="622"/>
      <c r="M1" s="622"/>
      <c r="N1" s="621"/>
      <c r="O1" s="621"/>
      <c r="P1" s="621"/>
    </row>
    <row r="2" spans="1:16" ht="15" customHeight="1">
      <c r="A2" s="619"/>
      <c r="B2" s="619"/>
      <c r="C2" s="620"/>
      <c r="D2" s="621"/>
      <c r="E2" s="621"/>
      <c r="F2" s="621"/>
      <c r="G2" s="623"/>
      <c r="H2" s="622"/>
      <c r="I2" s="621"/>
      <c r="J2" s="621"/>
      <c r="K2" s="778" t="s">
        <v>10</v>
      </c>
      <c r="L2" s="622"/>
      <c r="M2" s="622"/>
      <c r="N2" s="621"/>
      <c r="O2" s="621"/>
      <c r="P2" s="621"/>
    </row>
    <row r="3" spans="1:16" ht="15" customHeight="1">
      <c r="A3" s="619"/>
      <c r="B3" s="619"/>
      <c r="C3" s="620"/>
      <c r="D3" s="621"/>
      <c r="E3" s="621"/>
      <c r="F3" s="621"/>
      <c r="G3" s="621"/>
      <c r="H3" s="621"/>
      <c r="I3" s="621"/>
      <c r="J3" s="621"/>
      <c r="K3" s="778" t="s">
        <v>11</v>
      </c>
      <c r="L3" s="622"/>
      <c r="M3" s="622"/>
      <c r="N3" s="621"/>
      <c r="O3" s="621"/>
      <c r="P3" s="621"/>
    </row>
    <row r="4" spans="1:16" s="626" customFormat="1" ht="15" customHeight="1">
      <c r="A4" s="619"/>
      <c r="B4" s="624"/>
      <c r="C4" s="625"/>
      <c r="E4" s="627"/>
      <c r="F4" s="628"/>
      <c r="G4" s="628"/>
      <c r="H4" s="628"/>
      <c r="I4" s="628"/>
      <c r="J4" s="621"/>
      <c r="K4" s="621"/>
      <c r="L4" s="628"/>
      <c r="M4" s="918" t="s">
        <v>12</v>
      </c>
      <c r="N4" s="919"/>
      <c r="O4" s="919"/>
      <c r="P4" s="920"/>
    </row>
    <row r="5" spans="1:16" s="626" customFormat="1" ht="15" customHeight="1">
      <c r="A5" s="619"/>
      <c r="B5" s="624"/>
      <c r="C5" s="625"/>
      <c r="E5" s="627"/>
      <c r="F5" s="628"/>
      <c r="G5" s="628"/>
      <c r="H5" s="628"/>
      <c r="I5" s="622"/>
      <c r="J5" s="628"/>
      <c r="K5" s="628"/>
      <c r="L5" s="629" t="s">
        <v>13</v>
      </c>
      <c r="M5" s="869" t="s">
        <v>32</v>
      </c>
      <c r="N5" s="870"/>
      <c r="O5" s="870"/>
      <c r="P5" s="871"/>
    </row>
    <row r="6" spans="1:16" s="626" customFormat="1" ht="15" customHeight="1">
      <c r="A6" s="619"/>
      <c r="B6" s="921" t="s">
        <v>0</v>
      </c>
      <c r="C6" s="922"/>
      <c r="D6" s="922"/>
      <c r="E6" s="922"/>
      <c r="F6" s="922"/>
      <c r="G6" s="922"/>
      <c r="H6" s="922"/>
      <c r="I6" s="922"/>
      <c r="J6" s="922"/>
      <c r="K6" s="922"/>
      <c r="L6" s="629" t="s">
        <v>14</v>
      </c>
      <c r="M6" s="869" t="s">
        <v>48</v>
      </c>
      <c r="N6" s="870"/>
      <c r="O6" s="870"/>
      <c r="P6" s="871"/>
    </row>
    <row r="7" spans="1:16" s="626" customFormat="1" ht="15" customHeight="1">
      <c r="A7" s="619"/>
      <c r="B7" s="921" t="s">
        <v>467</v>
      </c>
      <c r="C7" s="922"/>
      <c r="D7" s="922"/>
      <c r="E7" s="922"/>
      <c r="F7" s="922"/>
      <c r="G7" s="922"/>
      <c r="H7" s="922"/>
      <c r="I7" s="922"/>
      <c r="J7" s="922"/>
      <c r="K7" s="922"/>
      <c r="L7" s="629" t="s">
        <v>14</v>
      </c>
      <c r="M7" s="923"/>
      <c r="N7" s="923"/>
      <c r="O7" s="923"/>
      <c r="P7" s="923"/>
    </row>
    <row r="8" spans="1:16" s="626" customFormat="1" ht="28.2" customHeight="1">
      <c r="A8" s="619"/>
      <c r="B8" s="921" t="s">
        <v>477</v>
      </c>
      <c r="C8" s="922"/>
      <c r="D8" s="922"/>
      <c r="E8" s="922"/>
      <c r="F8" s="922"/>
      <c r="G8" s="922"/>
      <c r="H8" s="922"/>
      <c r="I8" s="922"/>
      <c r="J8" s="922"/>
      <c r="K8" s="922"/>
      <c r="L8" s="629" t="s">
        <v>14</v>
      </c>
      <c r="M8" s="869" t="s">
        <v>50</v>
      </c>
      <c r="N8" s="870"/>
      <c r="O8" s="870"/>
      <c r="P8" s="871"/>
    </row>
    <row r="9" spans="1:16" s="626" customFormat="1" ht="15" customHeight="1">
      <c r="A9" s="619"/>
      <c r="B9" s="926" t="s">
        <v>468</v>
      </c>
      <c r="C9" s="922"/>
      <c r="D9" s="922"/>
      <c r="E9" s="922"/>
      <c r="F9" s="922"/>
      <c r="G9" s="922"/>
      <c r="H9" s="922"/>
      <c r="I9" s="922"/>
      <c r="J9" s="922"/>
      <c r="K9" s="922"/>
      <c r="L9" s="621" t="s">
        <v>31</v>
      </c>
      <c r="M9" s="923"/>
      <c r="N9" s="923"/>
      <c r="O9" s="923"/>
      <c r="P9" s="923"/>
    </row>
    <row r="10" spans="1:16" s="626" customFormat="1" ht="15" customHeight="1">
      <c r="A10" s="619"/>
      <c r="B10" s="926" t="s">
        <v>469</v>
      </c>
      <c r="C10" s="922"/>
      <c r="D10" s="922"/>
      <c r="E10" s="922"/>
      <c r="F10" s="922"/>
      <c r="G10" s="922"/>
      <c r="H10" s="922"/>
      <c r="I10" s="922"/>
      <c r="J10" s="922"/>
      <c r="K10" s="922"/>
      <c r="L10" s="621" t="s">
        <v>31</v>
      </c>
      <c r="M10" s="923"/>
      <c r="N10" s="923"/>
      <c r="O10" s="923"/>
      <c r="P10" s="923"/>
    </row>
    <row r="11" spans="1:16" s="626" customFormat="1" ht="15" customHeight="1">
      <c r="A11" s="619"/>
      <c r="B11" s="619"/>
      <c r="C11" s="795"/>
      <c r="E11" s="627"/>
      <c r="F11" s="628"/>
      <c r="G11" s="628"/>
      <c r="H11" s="628"/>
      <c r="I11" s="630"/>
      <c r="J11" s="621"/>
      <c r="K11" s="621"/>
      <c r="L11" s="629" t="s">
        <v>15</v>
      </c>
      <c r="M11" s="918"/>
      <c r="N11" s="919"/>
      <c r="O11" s="919"/>
      <c r="P11" s="920"/>
    </row>
    <row r="12" spans="1:16" s="626" customFormat="1" ht="15" customHeight="1">
      <c r="A12" s="619"/>
      <c r="B12" s="619"/>
      <c r="C12" s="795"/>
      <c r="E12" s="627"/>
      <c r="F12" s="628"/>
      <c r="G12" s="628"/>
      <c r="H12" s="621"/>
      <c r="I12" s="622"/>
      <c r="J12" s="631"/>
      <c r="K12" s="629" t="s">
        <v>18</v>
      </c>
      <c r="L12" s="781" t="s">
        <v>16</v>
      </c>
      <c r="M12" s="869" t="s">
        <v>420</v>
      </c>
      <c r="N12" s="870"/>
      <c r="O12" s="870"/>
      <c r="P12" s="871"/>
    </row>
    <row r="13" spans="1:16" s="626" customFormat="1" ht="15" customHeight="1">
      <c r="A13" s="619"/>
      <c r="B13" s="619"/>
      <c r="C13" s="620"/>
      <c r="E13" s="627"/>
      <c r="F13" s="628"/>
      <c r="G13" s="628"/>
      <c r="H13" s="628"/>
      <c r="I13" s="622"/>
      <c r="L13" s="781" t="s">
        <v>17</v>
      </c>
      <c r="M13" s="869" t="s">
        <v>421</v>
      </c>
      <c r="N13" s="870"/>
      <c r="O13" s="870"/>
      <c r="P13" s="871"/>
    </row>
    <row r="14" spans="1:16" s="626" customFormat="1" ht="15" customHeight="1">
      <c r="A14" s="619"/>
      <c r="B14" s="619"/>
      <c r="C14" s="620"/>
      <c r="E14" s="627"/>
      <c r="F14" s="630"/>
      <c r="G14" s="628"/>
      <c r="H14" s="628"/>
      <c r="I14" s="622"/>
      <c r="J14" s="628"/>
      <c r="K14" s="628"/>
      <c r="L14" s="628" t="s">
        <v>19</v>
      </c>
      <c r="M14" s="918"/>
      <c r="N14" s="919"/>
      <c r="O14" s="919"/>
      <c r="P14" s="920"/>
    </row>
    <row r="15" spans="1:16" ht="15" customHeight="1">
      <c r="A15" s="619"/>
      <c r="B15" s="619"/>
      <c r="C15" s="620"/>
      <c r="D15" s="626"/>
      <c r="E15" s="627"/>
      <c r="F15" s="630"/>
      <c r="G15" s="628"/>
      <c r="H15" s="628"/>
      <c r="I15" s="628"/>
      <c r="J15" s="628"/>
      <c r="K15" s="628"/>
      <c r="L15" s="628"/>
      <c r="M15" s="629"/>
      <c r="N15" s="629"/>
      <c r="O15" s="632"/>
      <c r="P15" s="632"/>
    </row>
    <row r="16" spans="1:16" ht="15" customHeight="1">
      <c r="A16" s="619"/>
      <c r="B16" s="619"/>
      <c r="C16" s="620"/>
      <c r="D16" s="626"/>
      <c r="E16" s="627"/>
      <c r="F16" s="630"/>
      <c r="G16" s="628"/>
      <c r="H16" s="628"/>
      <c r="I16" s="929" t="s">
        <v>25</v>
      </c>
      <c r="J16" s="929"/>
      <c r="K16" s="929" t="s">
        <v>24</v>
      </c>
      <c r="L16" s="930"/>
      <c r="M16" s="931" t="s">
        <v>20</v>
      </c>
      <c r="N16" s="932"/>
      <c r="O16" s="932"/>
      <c r="P16" s="933"/>
    </row>
    <row r="17" spans="1:16" ht="15" customHeight="1">
      <c r="A17" s="619"/>
      <c r="B17" s="619"/>
      <c r="C17" s="620"/>
      <c r="D17" s="626"/>
      <c r="E17" s="627"/>
      <c r="F17" s="630"/>
      <c r="G17" s="628"/>
      <c r="H17" s="628"/>
      <c r="I17" s="929"/>
      <c r="J17" s="929"/>
      <c r="K17" s="930"/>
      <c r="L17" s="930"/>
      <c r="M17" s="924" t="s">
        <v>21</v>
      </c>
      <c r="N17" s="925"/>
      <c r="O17" s="924" t="s">
        <v>22</v>
      </c>
      <c r="P17" s="925"/>
    </row>
    <row r="18" spans="1:16" ht="15" customHeight="1">
      <c r="A18" s="619"/>
      <c r="B18" s="619"/>
      <c r="C18" s="620"/>
      <c r="D18" s="626"/>
      <c r="E18" s="627"/>
      <c r="F18" s="630"/>
      <c r="G18" s="628"/>
      <c r="H18" s="628"/>
      <c r="I18" s="878" t="s">
        <v>719</v>
      </c>
      <c r="J18" s="883"/>
      <c r="K18" s="878" t="s">
        <v>720</v>
      </c>
      <c r="L18" s="883"/>
      <c r="M18" s="878" t="s">
        <v>708</v>
      </c>
      <c r="N18" s="883"/>
      <c r="O18" s="878" t="s">
        <v>709</v>
      </c>
      <c r="P18" s="883"/>
    </row>
    <row r="19" spans="1:16" s="4" customFormat="1" ht="15" customHeight="1">
      <c r="A19" s="2"/>
      <c r="B19" s="2"/>
      <c r="C19" s="3"/>
      <c r="E19" s="5"/>
      <c r="F19" s="2"/>
      <c r="G19" s="796"/>
      <c r="H19" s="796"/>
      <c r="I19" s="796"/>
      <c r="J19" s="796"/>
      <c r="K19" s="796"/>
      <c r="L19" s="796"/>
      <c r="M19" s="796"/>
      <c r="N19" s="6"/>
      <c r="O19" s="6"/>
      <c r="P19" s="7"/>
    </row>
    <row r="20" spans="1:16" s="4" customFormat="1" ht="15" customHeight="1">
      <c r="A20" s="2"/>
      <c r="B20" s="2"/>
      <c r="C20" s="8"/>
      <c r="D20" s="5"/>
      <c r="E20" s="2"/>
      <c r="F20" s="796"/>
      <c r="G20" s="2" t="s">
        <v>23</v>
      </c>
      <c r="H20" s="796"/>
      <c r="I20" s="796"/>
      <c r="J20" s="796"/>
      <c r="K20" s="9"/>
      <c r="L20" s="796"/>
      <c r="M20" s="796"/>
      <c r="N20" s="6"/>
      <c r="O20" s="6"/>
      <c r="P20" s="7"/>
    </row>
    <row r="21" spans="1:16" s="4" customFormat="1" ht="15" customHeight="1">
      <c r="A21" s="2"/>
      <c r="B21" s="2"/>
      <c r="C21" s="8"/>
      <c r="D21" s="5"/>
      <c r="E21" s="2"/>
      <c r="F21" s="796"/>
      <c r="G21" s="2" t="s">
        <v>710</v>
      </c>
      <c r="H21" s="796"/>
      <c r="I21" s="796"/>
      <c r="J21" s="796"/>
      <c r="K21" s="9"/>
      <c r="L21" s="796"/>
      <c r="M21" s="796"/>
      <c r="N21" s="6"/>
      <c r="O21" s="6"/>
      <c r="P21" s="7"/>
    </row>
    <row r="22" spans="1:16" s="4" customFormat="1" ht="15" customHeight="1">
      <c r="A22" s="2"/>
      <c r="B22" s="2"/>
      <c r="C22" s="8"/>
      <c r="D22" s="5"/>
      <c r="E22" s="2"/>
      <c r="F22" s="796"/>
      <c r="G22" s="796"/>
      <c r="H22" s="796"/>
      <c r="I22" s="796"/>
      <c r="J22" s="796"/>
      <c r="K22" s="9"/>
      <c r="L22" s="796"/>
      <c r="M22" s="796"/>
      <c r="N22" s="6"/>
      <c r="O22" s="6"/>
      <c r="P22" s="7"/>
    </row>
    <row r="23" spans="1:16" s="4" customFormat="1" ht="15" customHeight="1">
      <c r="A23" s="2"/>
      <c r="B23" s="8" t="s">
        <v>737</v>
      </c>
      <c r="C23" s="1"/>
      <c r="D23" s="5"/>
      <c r="E23" s="2"/>
      <c r="F23" s="796"/>
      <c r="G23" s="796"/>
      <c r="H23" s="796"/>
      <c r="I23" s="796"/>
      <c r="J23" s="796"/>
      <c r="K23" s="9"/>
      <c r="L23" s="796"/>
      <c r="M23" s="796"/>
      <c r="N23" s="6"/>
      <c r="O23" s="6"/>
      <c r="P23" s="7"/>
    </row>
    <row r="24" spans="1:16" s="4" customFormat="1" ht="15" hidden="1" customHeight="1" outlineLevel="1">
      <c r="A24" s="2"/>
      <c r="B24" s="8" t="s">
        <v>738</v>
      </c>
      <c r="C24" s="1"/>
      <c r="D24" s="5"/>
      <c r="E24" s="2"/>
      <c r="F24" s="796"/>
      <c r="G24" s="796"/>
      <c r="H24" s="796"/>
      <c r="I24" s="796"/>
      <c r="J24" s="796"/>
      <c r="K24" s="9"/>
      <c r="L24" s="796"/>
      <c r="M24" s="796"/>
      <c r="N24" s="6"/>
      <c r="O24" s="6"/>
      <c r="P24" s="7"/>
    </row>
    <row r="25" spans="1:16" s="4" customFormat="1" ht="15" customHeight="1" collapsed="1">
      <c r="A25" s="2"/>
      <c r="B25" s="8" t="s">
        <v>739</v>
      </c>
      <c r="C25" s="1"/>
      <c r="D25" s="5"/>
      <c r="E25" s="2"/>
      <c r="F25" s="796"/>
      <c r="G25" s="796"/>
      <c r="H25" s="927">
        <f>K82/1000</f>
        <v>29.49</v>
      </c>
      <c r="I25" s="928"/>
      <c r="J25" s="7" t="s">
        <v>470</v>
      </c>
      <c r="K25" s="9"/>
      <c r="L25" s="796"/>
      <c r="M25" s="796"/>
      <c r="N25" s="6"/>
      <c r="O25" s="6"/>
      <c r="P25" s="7"/>
    </row>
    <row r="26" spans="1:16" s="4" customFormat="1" ht="15" hidden="1" customHeight="1" outlineLevel="1">
      <c r="A26" s="2"/>
      <c r="B26" s="8" t="s">
        <v>740</v>
      </c>
      <c r="C26" s="1"/>
      <c r="D26" s="5"/>
      <c r="E26" s="2"/>
      <c r="F26" s="796"/>
      <c r="G26" s="796"/>
      <c r="H26" s="927" t="s">
        <v>741</v>
      </c>
      <c r="I26" s="928"/>
      <c r="J26" s="7" t="s">
        <v>470</v>
      </c>
      <c r="K26" s="9"/>
      <c r="L26" s="796"/>
      <c r="M26" s="796"/>
      <c r="N26" s="6"/>
      <c r="O26" s="6"/>
      <c r="P26" s="7"/>
    </row>
    <row r="27" spans="1:16" s="4" customFormat="1" ht="15" hidden="1" customHeight="1" outlineLevel="1">
      <c r="A27" s="2"/>
      <c r="B27" s="8" t="s">
        <v>742</v>
      </c>
      <c r="C27" s="1"/>
      <c r="D27" s="5"/>
      <c r="E27" s="2"/>
      <c r="F27" s="796"/>
      <c r="G27" s="796"/>
      <c r="H27" s="927" t="s">
        <v>743</v>
      </c>
      <c r="I27" s="928"/>
      <c r="J27" s="7" t="s">
        <v>470</v>
      </c>
      <c r="K27" s="9"/>
      <c r="L27" s="796"/>
      <c r="M27" s="796"/>
      <c r="N27" s="6"/>
      <c r="O27" s="6"/>
      <c r="P27" s="7"/>
    </row>
    <row r="28" spans="1:16" s="4" customFormat="1" ht="15" hidden="1" customHeight="1" outlineLevel="1">
      <c r="A28" s="2"/>
      <c r="B28" s="8" t="s">
        <v>744</v>
      </c>
      <c r="C28" s="1"/>
      <c r="D28" s="5"/>
      <c r="E28" s="2"/>
      <c r="F28" s="796"/>
      <c r="G28" s="796"/>
      <c r="H28" s="927" t="s">
        <v>745</v>
      </c>
      <c r="I28" s="928"/>
      <c r="J28" s="7" t="s">
        <v>470</v>
      </c>
      <c r="K28" s="9"/>
      <c r="L28" s="796"/>
      <c r="M28" s="796"/>
      <c r="N28" s="6"/>
      <c r="O28" s="6"/>
      <c r="P28" s="7"/>
    </row>
    <row r="29" spans="1:16" s="4" customFormat="1" ht="15" hidden="1" customHeight="1" outlineLevel="1">
      <c r="A29" s="2"/>
      <c r="B29" s="8" t="s">
        <v>474</v>
      </c>
      <c r="C29" s="1"/>
      <c r="D29" s="5"/>
      <c r="E29" s="2"/>
      <c r="F29" s="796"/>
      <c r="G29" s="796"/>
      <c r="H29" s="927" t="s">
        <v>746</v>
      </c>
      <c r="I29" s="928"/>
      <c r="J29" s="7" t="s">
        <v>470</v>
      </c>
      <c r="K29" s="9"/>
      <c r="L29" s="796"/>
      <c r="M29" s="796"/>
      <c r="N29" s="6"/>
      <c r="O29" s="6"/>
      <c r="P29" s="7"/>
    </row>
    <row r="30" spans="1:16" s="4" customFormat="1" ht="15" hidden="1" customHeight="1" outlineLevel="2">
      <c r="A30" s="2"/>
      <c r="B30" s="8" t="s">
        <v>475</v>
      </c>
      <c r="C30" s="1"/>
      <c r="D30" s="5"/>
      <c r="E30" s="2"/>
      <c r="F30" s="796"/>
      <c r="G30" s="796"/>
      <c r="H30" s="927" t="s">
        <v>747</v>
      </c>
      <c r="I30" s="928"/>
      <c r="J30" s="7" t="s">
        <v>476</v>
      </c>
      <c r="K30" s="9"/>
      <c r="L30" s="796"/>
      <c r="M30" s="796"/>
      <c r="N30" s="6"/>
      <c r="O30" s="6"/>
      <c r="P30" s="7"/>
    </row>
    <row r="31" spans="1:16" s="4" customFormat="1" collapsed="1">
      <c r="A31" s="2"/>
      <c r="B31" s="2"/>
      <c r="C31" s="3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</row>
    <row r="32" spans="1:16" ht="20.25" customHeight="1">
      <c r="A32" s="898" t="s">
        <v>471</v>
      </c>
      <c r="B32" s="934"/>
      <c r="C32" s="935" t="s">
        <v>33</v>
      </c>
      <c r="D32" s="911" t="s">
        <v>1</v>
      </c>
      <c r="E32" s="893" t="s">
        <v>2</v>
      </c>
      <c r="F32" s="893" t="s">
        <v>3</v>
      </c>
      <c r="G32" s="898" t="s">
        <v>27</v>
      </c>
      <c r="H32" s="938"/>
      <c r="I32" s="938"/>
      <c r="J32" s="938"/>
      <c r="K32" s="898" t="s">
        <v>28</v>
      </c>
      <c r="L32" s="938"/>
      <c r="M32" s="938"/>
      <c r="N32" s="938"/>
      <c r="O32" s="911" t="s">
        <v>29</v>
      </c>
      <c r="P32" s="939" t="s">
        <v>30</v>
      </c>
    </row>
    <row r="33" spans="1:16" ht="20.25" customHeight="1">
      <c r="A33" s="941" t="s">
        <v>34</v>
      </c>
      <c r="B33" s="943" t="s">
        <v>35</v>
      </c>
      <c r="C33" s="936"/>
      <c r="D33" s="937"/>
      <c r="E33" s="893"/>
      <c r="F33" s="893"/>
      <c r="G33" s="893" t="s">
        <v>4</v>
      </c>
      <c r="H33" s="898" t="s">
        <v>5</v>
      </c>
      <c r="I33" s="938"/>
      <c r="J33" s="938"/>
      <c r="K33" s="893" t="s">
        <v>4</v>
      </c>
      <c r="L33" s="898" t="s">
        <v>5</v>
      </c>
      <c r="M33" s="938"/>
      <c r="N33" s="938"/>
      <c r="O33" s="937"/>
      <c r="P33" s="940"/>
    </row>
    <row r="34" spans="1:16" ht="16.5" customHeight="1">
      <c r="A34" s="942"/>
      <c r="B34" s="944"/>
      <c r="C34" s="936"/>
      <c r="D34" s="937"/>
      <c r="E34" s="893"/>
      <c r="F34" s="893"/>
      <c r="G34" s="893"/>
      <c r="H34" s="893" t="s">
        <v>6</v>
      </c>
      <c r="I34" s="893" t="s">
        <v>8</v>
      </c>
      <c r="J34" s="911" t="s">
        <v>7</v>
      </c>
      <c r="K34" s="893"/>
      <c r="L34" s="893" t="s">
        <v>6</v>
      </c>
      <c r="M34" s="893" t="s">
        <v>8</v>
      </c>
      <c r="N34" s="945" t="s">
        <v>7</v>
      </c>
      <c r="O34" s="937"/>
      <c r="P34" s="940"/>
    </row>
    <row r="35" spans="1:16" ht="12.75" customHeight="1">
      <c r="A35" s="942"/>
      <c r="B35" s="944"/>
      <c r="C35" s="936"/>
      <c r="D35" s="937"/>
      <c r="E35" s="911"/>
      <c r="F35" s="911"/>
      <c r="G35" s="911"/>
      <c r="H35" s="911"/>
      <c r="I35" s="911"/>
      <c r="J35" s="937"/>
      <c r="K35" s="911"/>
      <c r="L35" s="911"/>
      <c r="M35" s="911"/>
      <c r="N35" s="946"/>
      <c r="O35" s="937"/>
      <c r="P35" s="940"/>
    </row>
    <row r="36" spans="1:16">
      <c r="A36" s="634">
        <v>1</v>
      </c>
      <c r="B36" s="634">
        <v>2</v>
      </c>
      <c r="C36" s="633">
        <v>3</v>
      </c>
      <c r="D36" s="634">
        <v>4</v>
      </c>
      <c r="E36" s="634">
        <v>5</v>
      </c>
      <c r="F36" s="634">
        <v>6</v>
      </c>
      <c r="G36" s="634">
        <v>7</v>
      </c>
      <c r="H36" s="634">
        <v>8</v>
      </c>
      <c r="I36" s="634">
        <v>9</v>
      </c>
      <c r="J36" s="634">
        <v>10</v>
      </c>
      <c r="K36" s="634">
        <v>11</v>
      </c>
      <c r="L36" s="634">
        <v>12</v>
      </c>
      <c r="M36" s="634">
        <v>13</v>
      </c>
      <c r="N36" s="634">
        <v>14</v>
      </c>
      <c r="O36" s="634">
        <v>15</v>
      </c>
      <c r="P36" s="634">
        <v>16</v>
      </c>
    </row>
    <row r="37" spans="1:16" ht="19.8" customHeight="1">
      <c r="A37" s="896" t="s">
        <v>748</v>
      </c>
      <c r="B37" s="895"/>
      <c r="C37" s="895"/>
      <c r="D37" s="895"/>
      <c r="E37" s="895"/>
      <c r="F37" s="895"/>
      <c r="G37" s="895"/>
      <c r="H37" s="895"/>
      <c r="I37" s="895"/>
      <c r="J37" s="895"/>
      <c r="K37" s="895"/>
      <c r="L37" s="895"/>
      <c r="M37" s="895"/>
      <c r="N37" s="895"/>
      <c r="O37" s="895"/>
      <c r="P37" s="895"/>
    </row>
    <row r="38" spans="1:16" ht="19.8" customHeight="1">
      <c r="A38" s="894" t="s">
        <v>749</v>
      </c>
      <c r="B38" s="895"/>
      <c r="C38" s="895"/>
      <c r="D38" s="895"/>
      <c r="E38" s="895"/>
      <c r="F38" s="895"/>
      <c r="G38" s="895"/>
      <c r="H38" s="895"/>
      <c r="I38" s="895"/>
      <c r="J38" s="895"/>
      <c r="K38" s="895"/>
      <c r="L38" s="895"/>
      <c r="M38" s="895"/>
      <c r="N38" s="895"/>
      <c r="O38" s="895"/>
      <c r="P38" s="895"/>
    </row>
    <row r="39" spans="1:16" ht="81.599999999999994">
      <c r="A39" s="794">
        <v>1</v>
      </c>
      <c r="B39" s="679">
        <v>5</v>
      </c>
      <c r="C39" s="753" t="s">
        <v>750</v>
      </c>
      <c r="D39" s="817" t="s">
        <v>785</v>
      </c>
      <c r="E39" s="818" t="s">
        <v>752</v>
      </c>
      <c r="F39" s="819">
        <v>4.6719999999999998E-2</v>
      </c>
      <c r="G39" s="819">
        <v>10474.02</v>
      </c>
      <c r="H39" s="819">
        <v>3761.19</v>
      </c>
      <c r="I39" s="819">
        <v>6348.43</v>
      </c>
      <c r="J39" s="819">
        <v>752.66</v>
      </c>
      <c r="K39" s="819">
        <v>489</v>
      </c>
      <c r="L39" s="819">
        <v>176</v>
      </c>
      <c r="M39" s="819">
        <v>297</v>
      </c>
      <c r="N39" s="819">
        <v>35</v>
      </c>
      <c r="O39" s="820" t="s">
        <v>753</v>
      </c>
      <c r="P39" s="820" t="s">
        <v>754</v>
      </c>
    </row>
    <row r="40" spans="1:16" ht="51">
      <c r="A40" s="794">
        <v>2</v>
      </c>
      <c r="B40" s="679">
        <v>6</v>
      </c>
      <c r="C40" s="753" t="s">
        <v>755</v>
      </c>
      <c r="D40" s="793" t="s">
        <v>756</v>
      </c>
      <c r="E40" s="755" t="s">
        <v>414</v>
      </c>
      <c r="F40" s="756">
        <v>4.3400000000000001E-2</v>
      </c>
      <c r="G40" s="756">
        <v>13155.28</v>
      </c>
      <c r="H40" s="776"/>
      <c r="I40" s="776"/>
      <c r="J40" s="776"/>
      <c r="K40" s="756">
        <v>571</v>
      </c>
      <c r="L40" s="776"/>
      <c r="M40" s="776"/>
      <c r="N40" s="776"/>
      <c r="O40" s="776" t="s">
        <v>36</v>
      </c>
      <c r="P40" s="776" t="s">
        <v>36</v>
      </c>
    </row>
    <row r="41" spans="1:16" s="806" customFormat="1" ht="20.399999999999999">
      <c r="A41" s="805"/>
      <c r="B41" s="679"/>
      <c r="C41" s="813" t="s">
        <v>775</v>
      </c>
      <c r="D41" s="814" t="s">
        <v>776</v>
      </c>
      <c r="E41" s="815" t="s">
        <v>414</v>
      </c>
      <c r="F41" s="816">
        <v>4.2999999999999997E-2</v>
      </c>
      <c r="G41" s="756"/>
      <c r="H41" s="776"/>
      <c r="I41" s="776"/>
      <c r="J41" s="776"/>
      <c r="K41" s="756"/>
      <c r="L41" s="776"/>
      <c r="M41" s="776"/>
      <c r="N41" s="776"/>
      <c r="O41" s="776"/>
      <c r="P41" s="776"/>
    </row>
    <row r="42" spans="1:16" ht="81.599999999999994">
      <c r="A42" s="794">
        <v>3</v>
      </c>
      <c r="B42" s="679">
        <v>7</v>
      </c>
      <c r="C42" s="753" t="s">
        <v>757</v>
      </c>
      <c r="D42" s="793" t="s">
        <v>758</v>
      </c>
      <c r="E42" s="755" t="s">
        <v>577</v>
      </c>
      <c r="F42" s="756">
        <v>2</v>
      </c>
      <c r="G42" s="756">
        <v>88.89</v>
      </c>
      <c r="H42" s="776"/>
      <c r="I42" s="776"/>
      <c r="J42" s="776"/>
      <c r="K42" s="756">
        <v>178</v>
      </c>
      <c r="L42" s="776"/>
      <c r="M42" s="776"/>
      <c r="N42" s="776"/>
      <c r="O42" s="776" t="s">
        <v>36</v>
      </c>
      <c r="P42" s="776" t="s">
        <v>36</v>
      </c>
    </row>
    <row r="43" spans="1:16" s="806" customFormat="1" ht="20.399999999999999">
      <c r="A43" s="805"/>
      <c r="B43" s="679"/>
      <c r="C43" s="813" t="s">
        <v>775</v>
      </c>
      <c r="D43" s="814" t="s">
        <v>778</v>
      </c>
      <c r="E43" s="815" t="s">
        <v>463</v>
      </c>
      <c r="F43" s="816">
        <v>2</v>
      </c>
      <c r="G43" s="756"/>
      <c r="H43" s="776"/>
      <c r="I43" s="776"/>
      <c r="J43" s="776"/>
      <c r="K43" s="756"/>
      <c r="L43" s="776"/>
      <c r="M43" s="776"/>
      <c r="N43" s="776"/>
      <c r="O43" s="776"/>
      <c r="P43" s="776"/>
    </row>
    <row r="44" spans="1:16" ht="81.599999999999994">
      <c r="A44" s="794">
        <v>4</v>
      </c>
      <c r="B44" s="679">
        <v>9</v>
      </c>
      <c r="C44" s="753" t="s">
        <v>759</v>
      </c>
      <c r="D44" s="793" t="s">
        <v>760</v>
      </c>
      <c r="E44" s="755" t="s">
        <v>414</v>
      </c>
      <c r="F44" s="756">
        <v>1.2E-2</v>
      </c>
      <c r="G44" s="756">
        <v>11987.59</v>
      </c>
      <c r="H44" s="776"/>
      <c r="I44" s="776"/>
      <c r="J44" s="776"/>
      <c r="K44" s="756">
        <v>144</v>
      </c>
      <c r="L44" s="776"/>
      <c r="M44" s="776"/>
      <c r="N44" s="776"/>
      <c r="O44" s="776" t="s">
        <v>36</v>
      </c>
      <c r="P44" s="776" t="s">
        <v>36</v>
      </c>
    </row>
    <row r="45" spans="1:16" ht="19.8" customHeight="1">
      <c r="A45" s="894" t="s">
        <v>761</v>
      </c>
      <c r="B45" s="895"/>
      <c r="C45" s="895"/>
      <c r="D45" s="895"/>
      <c r="E45" s="895"/>
      <c r="F45" s="895"/>
      <c r="G45" s="895"/>
      <c r="H45" s="895"/>
      <c r="I45" s="895"/>
      <c r="J45" s="895"/>
      <c r="K45" s="895"/>
      <c r="L45" s="895"/>
      <c r="M45" s="895"/>
      <c r="N45" s="895"/>
      <c r="O45" s="895"/>
      <c r="P45" s="895"/>
    </row>
    <row r="46" spans="1:16" ht="81.599999999999994">
      <c r="A46" s="794">
        <v>5</v>
      </c>
      <c r="B46" s="679">
        <v>10</v>
      </c>
      <c r="C46" s="753" t="s">
        <v>765</v>
      </c>
      <c r="D46" s="821" t="s">
        <v>786</v>
      </c>
      <c r="E46" s="822" t="s">
        <v>752</v>
      </c>
      <c r="F46" s="823">
        <v>5.2740000000000002E-2</v>
      </c>
      <c r="G46" s="823">
        <v>17226.38</v>
      </c>
      <c r="H46" s="823">
        <v>6443.22</v>
      </c>
      <c r="I46" s="823">
        <v>8951.35</v>
      </c>
      <c r="J46" s="823">
        <v>963.4</v>
      </c>
      <c r="K46" s="823">
        <v>909</v>
      </c>
      <c r="L46" s="823">
        <v>340</v>
      </c>
      <c r="M46" s="823">
        <v>472</v>
      </c>
      <c r="N46" s="823">
        <v>51</v>
      </c>
      <c r="O46" s="824" t="s">
        <v>766</v>
      </c>
      <c r="P46" s="824" t="s">
        <v>767</v>
      </c>
    </row>
    <row r="47" spans="1:16" ht="51">
      <c r="A47" s="794">
        <v>6</v>
      </c>
      <c r="B47" s="679">
        <v>11</v>
      </c>
      <c r="C47" s="753" t="s">
        <v>755</v>
      </c>
      <c r="D47" s="793" t="s">
        <v>762</v>
      </c>
      <c r="E47" s="755" t="s">
        <v>414</v>
      </c>
      <c r="F47" s="756">
        <v>9.4399999999999998E-2</v>
      </c>
      <c r="G47" s="756">
        <v>13155.28</v>
      </c>
      <c r="H47" s="776"/>
      <c r="I47" s="776"/>
      <c r="J47" s="776"/>
      <c r="K47" s="756">
        <v>1242</v>
      </c>
      <c r="L47" s="776"/>
      <c r="M47" s="776"/>
      <c r="N47" s="776"/>
      <c r="O47" s="776" t="s">
        <v>36</v>
      </c>
      <c r="P47" s="776" t="s">
        <v>36</v>
      </c>
    </row>
    <row r="48" spans="1:16" s="806" customFormat="1" ht="20.399999999999999">
      <c r="A48" s="805"/>
      <c r="B48" s="679"/>
      <c r="C48" s="813" t="s">
        <v>775</v>
      </c>
      <c r="D48" s="814" t="s">
        <v>777</v>
      </c>
      <c r="E48" s="815" t="s">
        <v>414</v>
      </c>
      <c r="F48" s="816">
        <v>6.0999999999999999E-2</v>
      </c>
      <c r="G48" s="756"/>
      <c r="H48" s="776"/>
      <c r="I48" s="776"/>
      <c r="J48" s="776"/>
      <c r="K48" s="756"/>
      <c r="L48" s="776"/>
      <c r="M48" s="776"/>
      <c r="N48" s="776"/>
      <c r="O48" s="776"/>
      <c r="P48" s="776"/>
    </row>
    <row r="49" spans="1:16" ht="13.2" customHeight="1">
      <c r="A49" s="894" t="s">
        <v>718</v>
      </c>
      <c r="B49" s="895"/>
      <c r="C49" s="895"/>
      <c r="D49" s="895"/>
      <c r="E49" s="895"/>
      <c r="F49" s="895"/>
      <c r="G49" s="895"/>
      <c r="H49" s="895"/>
      <c r="I49" s="895"/>
      <c r="J49" s="895"/>
      <c r="K49" s="825">
        <v>3533</v>
      </c>
      <c r="L49" s="825">
        <v>516</v>
      </c>
      <c r="M49" s="825">
        <v>769</v>
      </c>
      <c r="N49" s="825">
        <v>86</v>
      </c>
      <c r="O49" s="825">
        <v>32.479999999999997</v>
      </c>
      <c r="P49" s="825">
        <v>4</v>
      </c>
    </row>
    <row r="50" spans="1:16" ht="13.2" customHeight="1">
      <c r="A50" s="894" t="s">
        <v>38</v>
      </c>
      <c r="B50" s="895"/>
      <c r="C50" s="895"/>
      <c r="D50" s="895"/>
      <c r="E50" s="895"/>
      <c r="F50" s="895"/>
      <c r="G50" s="895"/>
      <c r="H50" s="895"/>
      <c r="I50" s="895"/>
      <c r="J50" s="895"/>
      <c r="K50" s="825">
        <v>506</v>
      </c>
      <c r="L50" s="825"/>
      <c r="M50" s="825"/>
      <c r="N50" s="825"/>
      <c r="O50" s="825"/>
      <c r="P50" s="825"/>
    </row>
    <row r="51" spans="1:16" ht="13.2" customHeight="1">
      <c r="A51" s="894" t="s">
        <v>39</v>
      </c>
      <c r="B51" s="895"/>
      <c r="C51" s="895"/>
      <c r="D51" s="895"/>
      <c r="E51" s="895"/>
      <c r="F51" s="895"/>
      <c r="G51" s="895"/>
      <c r="H51" s="895"/>
      <c r="I51" s="895"/>
      <c r="J51" s="895"/>
      <c r="K51" s="825">
        <v>361</v>
      </c>
      <c r="L51" s="825"/>
      <c r="M51" s="825"/>
      <c r="N51" s="825"/>
      <c r="O51" s="825"/>
      <c r="P51" s="825"/>
    </row>
    <row r="52" spans="1:16" ht="13.2" customHeight="1">
      <c r="A52" s="897" t="s">
        <v>763</v>
      </c>
      <c r="B52" s="895"/>
      <c r="C52" s="895"/>
      <c r="D52" s="895"/>
      <c r="E52" s="895"/>
      <c r="F52" s="895"/>
      <c r="G52" s="895"/>
      <c r="H52" s="895"/>
      <c r="I52" s="895"/>
      <c r="J52" s="895"/>
      <c r="K52" s="826">
        <v>4400</v>
      </c>
      <c r="L52" s="825"/>
      <c r="M52" s="825"/>
      <c r="N52" s="825"/>
      <c r="O52" s="826">
        <v>32.479999999999997</v>
      </c>
      <c r="P52" s="826">
        <v>4</v>
      </c>
    </row>
    <row r="53" spans="1:16">
      <c r="A53" s="951" t="s">
        <v>566</v>
      </c>
      <c r="B53" s="952"/>
      <c r="C53" s="952"/>
      <c r="D53" s="952"/>
      <c r="E53" s="952"/>
      <c r="F53" s="952"/>
      <c r="G53" s="952"/>
      <c r="H53" s="952"/>
      <c r="I53" s="952"/>
      <c r="J53" s="952"/>
      <c r="K53" s="952"/>
      <c r="L53" s="952"/>
      <c r="M53" s="952"/>
      <c r="N53" s="952"/>
      <c r="O53" s="952"/>
      <c r="P53" s="952"/>
    </row>
    <row r="54" spans="1:16" ht="13.2" customHeight="1">
      <c r="A54" s="894" t="s">
        <v>37</v>
      </c>
      <c r="B54" s="895"/>
      <c r="C54" s="895"/>
      <c r="D54" s="895"/>
      <c r="E54" s="895"/>
      <c r="F54" s="895"/>
      <c r="G54" s="895"/>
      <c r="H54" s="895"/>
      <c r="I54" s="895"/>
      <c r="J54" s="895"/>
      <c r="K54" s="825">
        <v>3533</v>
      </c>
      <c r="L54" s="825">
        <v>516</v>
      </c>
      <c r="M54" s="825">
        <v>769</v>
      </c>
      <c r="N54" s="825">
        <v>86</v>
      </c>
      <c r="O54" s="825">
        <v>32.479999999999997</v>
      </c>
      <c r="P54" s="825">
        <v>4</v>
      </c>
    </row>
    <row r="55" spans="1:16" ht="13.2" customHeight="1">
      <c r="A55" s="894" t="s">
        <v>38</v>
      </c>
      <c r="B55" s="895"/>
      <c r="C55" s="895"/>
      <c r="D55" s="895"/>
      <c r="E55" s="895"/>
      <c r="F55" s="895"/>
      <c r="G55" s="895"/>
      <c r="H55" s="895"/>
      <c r="I55" s="895"/>
      <c r="J55" s="895"/>
      <c r="K55" s="825">
        <v>506</v>
      </c>
      <c r="L55" s="825"/>
      <c r="M55" s="825"/>
      <c r="N55" s="825"/>
      <c r="O55" s="825"/>
      <c r="P55" s="825"/>
    </row>
    <row r="56" spans="1:16" ht="13.2" customHeight="1">
      <c r="A56" s="894" t="s">
        <v>39</v>
      </c>
      <c r="B56" s="895"/>
      <c r="C56" s="895"/>
      <c r="D56" s="895"/>
      <c r="E56" s="895"/>
      <c r="F56" s="895"/>
      <c r="G56" s="895"/>
      <c r="H56" s="895"/>
      <c r="I56" s="895"/>
      <c r="J56" s="895"/>
      <c r="K56" s="825">
        <v>361</v>
      </c>
      <c r="L56" s="825"/>
      <c r="M56" s="825"/>
      <c r="N56" s="825"/>
      <c r="O56" s="825"/>
      <c r="P56" s="825"/>
    </row>
    <row r="57" spans="1:16" ht="13.2" customHeight="1">
      <c r="A57" s="897" t="s">
        <v>472</v>
      </c>
      <c r="B57" s="895"/>
      <c r="C57" s="895"/>
      <c r="D57" s="895"/>
      <c r="E57" s="895"/>
      <c r="F57" s="895"/>
      <c r="G57" s="895"/>
      <c r="H57" s="895"/>
      <c r="I57" s="895"/>
      <c r="J57" s="895"/>
      <c r="K57" s="825"/>
      <c r="L57" s="825"/>
      <c r="M57" s="825"/>
      <c r="N57" s="825"/>
      <c r="O57" s="825"/>
      <c r="P57" s="825"/>
    </row>
    <row r="58" spans="1:16" ht="13.2" customHeight="1">
      <c r="A58" s="894" t="s">
        <v>764</v>
      </c>
      <c r="B58" s="895"/>
      <c r="C58" s="895"/>
      <c r="D58" s="895"/>
      <c r="E58" s="895"/>
      <c r="F58" s="895"/>
      <c r="G58" s="895"/>
      <c r="H58" s="895"/>
      <c r="I58" s="895"/>
      <c r="J58" s="895"/>
      <c r="K58" s="825">
        <v>4400</v>
      </c>
      <c r="L58" s="825"/>
      <c r="M58" s="825"/>
      <c r="N58" s="825"/>
      <c r="O58" s="825">
        <v>32.479999999999997</v>
      </c>
      <c r="P58" s="825">
        <v>4</v>
      </c>
    </row>
    <row r="59" spans="1:16" ht="13.2" customHeight="1">
      <c r="A59" s="894" t="s">
        <v>41</v>
      </c>
      <c r="B59" s="895"/>
      <c r="C59" s="895"/>
      <c r="D59" s="895"/>
      <c r="E59" s="895"/>
      <c r="F59" s="895"/>
      <c r="G59" s="895"/>
      <c r="H59" s="895"/>
      <c r="I59" s="895"/>
      <c r="J59" s="895"/>
      <c r="K59" s="825">
        <v>4400</v>
      </c>
      <c r="L59" s="825"/>
      <c r="M59" s="825"/>
      <c r="N59" s="825"/>
      <c r="O59" s="825">
        <v>32.479999999999997</v>
      </c>
      <c r="P59" s="825">
        <v>4</v>
      </c>
    </row>
    <row r="60" spans="1:16" ht="13.2" customHeight="1">
      <c r="A60" s="894" t="s">
        <v>42</v>
      </c>
      <c r="B60" s="895"/>
      <c r="C60" s="895"/>
      <c r="D60" s="895"/>
      <c r="E60" s="895"/>
      <c r="F60" s="895"/>
      <c r="G60" s="895"/>
      <c r="H60" s="895"/>
      <c r="I60" s="895"/>
      <c r="J60" s="895"/>
      <c r="K60" s="825"/>
      <c r="L60" s="825"/>
      <c r="M60" s="825"/>
      <c r="N60" s="825"/>
      <c r="O60" s="825"/>
      <c r="P60" s="825"/>
    </row>
    <row r="61" spans="1:16" ht="13.2" customHeight="1">
      <c r="A61" s="894" t="s">
        <v>43</v>
      </c>
      <c r="B61" s="895"/>
      <c r="C61" s="895"/>
      <c r="D61" s="895"/>
      <c r="E61" s="895"/>
      <c r="F61" s="895"/>
      <c r="G61" s="895"/>
      <c r="H61" s="895"/>
      <c r="I61" s="895"/>
      <c r="J61" s="895"/>
      <c r="K61" s="825">
        <v>2248</v>
      </c>
      <c r="L61" s="825"/>
      <c r="M61" s="825"/>
      <c r="N61" s="825"/>
      <c r="O61" s="825"/>
      <c r="P61" s="825"/>
    </row>
    <row r="62" spans="1:16">
      <c r="A62" s="947" t="s">
        <v>678</v>
      </c>
      <c r="B62" s="895"/>
      <c r="C62" s="895"/>
      <c r="D62" s="895"/>
      <c r="E62" s="895"/>
      <c r="F62" s="895"/>
      <c r="G62" s="895"/>
      <c r="H62" s="895"/>
      <c r="I62" s="895"/>
      <c r="J62" s="895"/>
      <c r="K62" s="776">
        <f>K47+K42+K40</f>
        <v>1991</v>
      </c>
      <c r="L62" s="776"/>
      <c r="M62" s="776"/>
      <c r="N62" s="776"/>
      <c r="O62" s="776"/>
      <c r="P62" s="776"/>
    </row>
    <row r="63" spans="1:16">
      <c r="A63" s="947" t="s">
        <v>772</v>
      </c>
      <c r="B63" s="895"/>
      <c r="C63" s="895"/>
      <c r="D63" s="895"/>
      <c r="E63" s="895"/>
      <c r="F63" s="895"/>
      <c r="G63" s="895"/>
      <c r="H63" s="895"/>
      <c r="I63" s="895"/>
      <c r="J63" s="895"/>
      <c r="K63" s="760">
        <f>K44+103.89</f>
        <v>248</v>
      </c>
      <c r="L63" s="776"/>
      <c r="M63" s="776"/>
      <c r="N63" s="776"/>
      <c r="O63" s="776"/>
      <c r="P63" s="776"/>
    </row>
    <row r="64" spans="1:16">
      <c r="A64" s="947" t="s">
        <v>679</v>
      </c>
      <c r="B64" s="895"/>
      <c r="C64" s="895"/>
      <c r="D64" s="895"/>
      <c r="E64" s="895"/>
      <c r="F64" s="895"/>
      <c r="G64" s="895"/>
      <c r="H64" s="895"/>
      <c r="I64" s="895"/>
      <c r="J64" s="895"/>
      <c r="K64" s="761">
        <f>K61-K62-K63</f>
        <v>9</v>
      </c>
      <c r="L64" s="776"/>
      <c r="M64" s="776"/>
      <c r="N64" s="776"/>
      <c r="O64" s="776"/>
      <c r="P64" s="776"/>
    </row>
    <row r="65" spans="1:16" ht="13.2" customHeight="1">
      <c r="A65" s="894" t="s">
        <v>44</v>
      </c>
      <c r="B65" s="895"/>
      <c r="C65" s="895"/>
      <c r="D65" s="895"/>
      <c r="E65" s="895"/>
      <c r="F65" s="895"/>
      <c r="G65" s="895"/>
      <c r="H65" s="895"/>
      <c r="I65" s="895"/>
      <c r="J65" s="895"/>
      <c r="K65" s="827">
        <v>769</v>
      </c>
      <c r="L65" s="827"/>
      <c r="M65" s="827"/>
      <c r="N65" s="827"/>
      <c r="O65" s="827"/>
      <c r="P65" s="827"/>
    </row>
    <row r="66" spans="1:16" ht="13.2" customHeight="1">
      <c r="A66" s="894" t="s">
        <v>112</v>
      </c>
      <c r="B66" s="895"/>
      <c r="C66" s="895"/>
      <c r="D66" s="895"/>
      <c r="E66" s="895"/>
      <c r="F66" s="895"/>
      <c r="G66" s="895"/>
      <c r="H66" s="895"/>
      <c r="I66" s="895"/>
      <c r="J66" s="895"/>
      <c r="K66" s="827">
        <v>602</v>
      </c>
      <c r="L66" s="827"/>
      <c r="M66" s="827"/>
      <c r="N66" s="827"/>
      <c r="O66" s="827"/>
      <c r="P66" s="827"/>
    </row>
    <row r="67" spans="1:16" ht="13.2" customHeight="1">
      <c r="A67" s="894" t="s">
        <v>45</v>
      </c>
      <c r="B67" s="895"/>
      <c r="C67" s="895"/>
      <c r="D67" s="895"/>
      <c r="E67" s="895"/>
      <c r="F67" s="895"/>
      <c r="G67" s="895"/>
      <c r="H67" s="895"/>
      <c r="I67" s="895"/>
      <c r="J67" s="895"/>
      <c r="K67" s="827">
        <v>506</v>
      </c>
      <c r="L67" s="827"/>
      <c r="M67" s="827"/>
      <c r="N67" s="827"/>
      <c r="O67" s="827"/>
      <c r="P67" s="827"/>
    </row>
    <row r="68" spans="1:16" ht="13.2" customHeight="1">
      <c r="A68" s="894" t="s">
        <v>46</v>
      </c>
      <c r="B68" s="895"/>
      <c r="C68" s="895"/>
      <c r="D68" s="895"/>
      <c r="E68" s="895"/>
      <c r="F68" s="895"/>
      <c r="G68" s="895"/>
      <c r="H68" s="895"/>
      <c r="I68" s="895"/>
      <c r="J68" s="895"/>
      <c r="K68" s="827">
        <v>361</v>
      </c>
      <c r="L68" s="827"/>
      <c r="M68" s="827"/>
      <c r="N68" s="827"/>
      <c r="O68" s="827"/>
      <c r="P68" s="827"/>
    </row>
    <row r="69" spans="1:16" ht="13.2" customHeight="1">
      <c r="A69" s="897" t="s">
        <v>47</v>
      </c>
      <c r="B69" s="895"/>
      <c r="C69" s="895"/>
      <c r="D69" s="895"/>
      <c r="E69" s="895"/>
      <c r="F69" s="895"/>
      <c r="G69" s="895"/>
      <c r="H69" s="895"/>
      <c r="I69" s="895"/>
      <c r="J69" s="895"/>
      <c r="K69" s="828">
        <v>4400</v>
      </c>
      <c r="L69" s="827"/>
      <c r="M69" s="827"/>
      <c r="N69" s="827"/>
      <c r="O69" s="828">
        <v>32.479999999999997</v>
      </c>
      <c r="P69" s="828">
        <v>4</v>
      </c>
    </row>
    <row r="70" spans="1:16">
      <c r="A70" s="948" t="s">
        <v>680</v>
      </c>
      <c r="B70" s="949"/>
      <c r="C70" s="949"/>
      <c r="D70" s="949"/>
      <c r="E70" s="949"/>
      <c r="F70" s="949"/>
      <c r="G70" s="949"/>
      <c r="H70" s="949"/>
      <c r="I70" s="949"/>
      <c r="J70" s="950"/>
      <c r="K70" s="762">
        <f>K61*4.95</f>
        <v>11128</v>
      </c>
      <c r="L70" s="763"/>
      <c r="M70" s="763"/>
      <c r="N70" s="763"/>
      <c r="O70" s="763"/>
      <c r="P70" s="763"/>
    </row>
    <row r="71" spans="1:16">
      <c r="A71" s="948" t="s">
        <v>681</v>
      </c>
      <c r="B71" s="949"/>
      <c r="C71" s="949"/>
      <c r="D71" s="949"/>
      <c r="E71" s="949"/>
      <c r="F71" s="949"/>
      <c r="G71" s="949"/>
      <c r="H71" s="949"/>
      <c r="I71" s="949"/>
      <c r="J71" s="950"/>
      <c r="K71" s="764">
        <f>K65*6.77</f>
        <v>5206</v>
      </c>
      <c r="L71" s="764"/>
      <c r="M71" s="765"/>
      <c r="N71" s="765"/>
      <c r="O71" s="765"/>
      <c r="P71" s="765"/>
    </row>
    <row r="72" spans="1:16">
      <c r="A72" s="948" t="s">
        <v>682</v>
      </c>
      <c r="B72" s="949"/>
      <c r="C72" s="949"/>
      <c r="D72" s="949"/>
      <c r="E72" s="949"/>
      <c r="F72" s="949"/>
      <c r="G72" s="949"/>
      <c r="H72" s="949"/>
      <c r="I72" s="949"/>
      <c r="J72" s="950"/>
      <c r="K72" s="764">
        <f>L54*16.73</f>
        <v>8633</v>
      </c>
      <c r="L72" s="765"/>
      <c r="M72" s="765"/>
      <c r="N72" s="765"/>
      <c r="O72" s="765"/>
      <c r="P72" s="765"/>
    </row>
    <row r="73" spans="1:16">
      <c r="A73" s="913" t="s">
        <v>683</v>
      </c>
      <c r="B73" s="913"/>
      <c r="C73" s="913"/>
      <c r="D73" s="913"/>
      <c r="E73" s="913"/>
      <c r="F73" s="913"/>
      <c r="G73" s="913"/>
      <c r="H73" s="913"/>
      <c r="I73" s="913"/>
      <c r="J73" s="913"/>
      <c r="K73" s="764">
        <f>K67*16.73*0.85</f>
        <v>7196</v>
      </c>
      <c r="L73" s="765"/>
      <c r="M73" s="765"/>
      <c r="N73" s="765"/>
      <c r="O73" s="765"/>
      <c r="P73" s="765"/>
    </row>
    <row r="74" spans="1:16">
      <c r="A74" s="913" t="s">
        <v>684</v>
      </c>
      <c r="B74" s="913"/>
      <c r="C74" s="913"/>
      <c r="D74" s="913"/>
      <c r="E74" s="913"/>
      <c r="F74" s="913"/>
      <c r="G74" s="913"/>
      <c r="H74" s="913"/>
      <c r="I74" s="913"/>
      <c r="J74" s="913"/>
      <c r="K74" s="764">
        <f>K68*16.73*0.8</f>
        <v>4832</v>
      </c>
      <c r="L74" s="765"/>
      <c r="M74" s="765"/>
      <c r="N74" s="765"/>
      <c r="O74" s="765"/>
      <c r="P74" s="765"/>
    </row>
    <row r="75" spans="1:16">
      <c r="A75" s="913" t="s">
        <v>55</v>
      </c>
      <c r="B75" s="913"/>
      <c r="C75" s="913"/>
      <c r="D75" s="913"/>
      <c r="E75" s="913"/>
      <c r="F75" s="913"/>
      <c r="G75" s="913"/>
      <c r="H75" s="913"/>
      <c r="I75" s="913"/>
      <c r="J75" s="913"/>
      <c r="K75" s="764">
        <f>K70+K72+K73+K74+K71</f>
        <v>36995</v>
      </c>
      <c r="L75" s="765"/>
      <c r="M75" s="765"/>
      <c r="N75" s="765"/>
      <c r="O75" s="765"/>
      <c r="P75" s="765"/>
    </row>
    <row r="76" spans="1:16">
      <c r="A76" s="766" t="s">
        <v>685</v>
      </c>
      <c r="B76" s="767"/>
      <c r="C76" s="767"/>
      <c r="D76" s="798"/>
      <c r="E76" s="798"/>
      <c r="F76" s="798"/>
      <c r="G76" s="798"/>
      <c r="H76" s="798"/>
      <c r="I76" s="798"/>
      <c r="J76" s="799"/>
      <c r="K76" s="764">
        <f>(K75-K62*4.95*50%)*5.5%</f>
        <v>1764</v>
      </c>
      <c r="L76" s="765"/>
      <c r="M76" s="765"/>
      <c r="N76" s="765"/>
      <c r="O76" s="765"/>
      <c r="P76" s="765"/>
    </row>
    <row r="77" spans="1:16">
      <c r="A77" s="797" t="s">
        <v>686</v>
      </c>
      <c r="B77" s="798"/>
      <c r="C77" s="798"/>
      <c r="D77" s="798"/>
      <c r="E77" s="798"/>
      <c r="F77" s="798"/>
      <c r="G77" s="798"/>
      <c r="H77" s="798"/>
      <c r="I77" s="798"/>
      <c r="J77" s="799"/>
      <c r="K77" s="764">
        <f>SUM(K75:K76)</f>
        <v>38759</v>
      </c>
      <c r="L77" s="765"/>
      <c r="M77" s="765"/>
      <c r="N77" s="765"/>
      <c r="O77" s="765"/>
      <c r="P77" s="765"/>
    </row>
    <row r="78" spans="1:16">
      <c r="A78" s="800" t="s">
        <v>687</v>
      </c>
      <c r="B78" s="801"/>
      <c r="C78" s="801"/>
      <c r="D78" s="801"/>
      <c r="E78" s="801"/>
      <c r="F78" s="801"/>
      <c r="G78" s="801"/>
      <c r="H78" s="801"/>
      <c r="I78" s="801"/>
      <c r="J78" s="802"/>
      <c r="K78" s="764">
        <f>K77-K70</f>
        <v>27631</v>
      </c>
      <c r="L78" s="765"/>
      <c r="M78" s="765"/>
      <c r="N78" s="765"/>
      <c r="O78" s="765"/>
      <c r="P78" s="765"/>
    </row>
    <row r="79" spans="1:16">
      <c r="A79" s="914" t="s">
        <v>688</v>
      </c>
      <c r="B79" s="914"/>
      <c r="C79" s="914"/>
      <c r="D79" s="914"/>
      <c r="E79" s="914"/>
      <c r="F79" s="914"/>
      <c r="G79" s="914"/>
      <c r="H79" s="914"/>
      <c r="I79" s="914"/>
      <c r="J79" s="914"/>
      <c r="K79" s="764">
        <f>МТР!G73</f>
        <v>2017</v>
      </c>
      <c r="L79" s="765"/>
      <c r="M79" s="765"/>
      <c r="N79" s="765"/>
      <c r="O79" s="765"/>
      <c r="P79" s="765"/>
    </row>
    <row r="80" spans="1:16">
      <c r="A80" s="800" t="s">
        <v>90</v>
      </c>
      <c r="B80" s="801"/>
      <c r="C80" s="801"/>
      <c r="D80" s="801"/>
      <c r="E80" s="801"/>
      <c r="F80" s="801"/>
      <c r="G80" s="801"/>
      <c r="H80" s="801"/>
      <c r="I80" s="801"/>
      <c r="J80" s="802"/>
      <c r="K80" s="768">
        <f>K79+K78</f>
        <v>29648</v>
      </c>
      <c r="L80" s="765"/>
      <c r="M80" s="765"/>
      <c r="N80" s="765"/>
      <c r="O80" s="765"/>
      <c r="P80" s="765"/>
    </row>
    <row r="81" spans="1:16">
      <c r="A81" s="915" t="s">
        <v>666</v>
      </c>
      <c r="B81" s="916"/>
      <c r="C81" s="916"/>
      <c r="D81" s="916"/>
      <c r="E81" s="916"/>
      <c r="F81" s="916"/>
      <c r="G81" s="916"/>
      <c r="H81" s="916"/>
      <c r="I81" s="916"/>
      <c r="J81" s="917"/>
      <c r="K81" s="768">
        <f>Эл.Эн.!G33</f>
        <v>158</v>
      </c>
      <c r="L81" s="765"/>
      <c r="M81" s="765"/>
      <c r="N81" s="765"/>
      <c r="O81" s="765"/>
      <c r="P81" s="765"/>
    </row>
    <row r="82" spans="1:16">
      <c r="A82" s="915" t="s">
        <v>689</v>
      </c>
      <c r="B82" s="916"/>
      <c r="C82" s="916"/>
      <c r="D82" s="916"/>
      <c r="E82" s="916"/>
      <c r="F82" s="916"/>
      <c r="G82" s="916"/>
      <c r="H82" s="916"/>
      <c r="I82" s="916"/>
      <c r="J82" s="917"/>
      <c r="K82" s="768">
        <f>K80-K81</f>
        <v>29490</v>
      </c>
      <c r="L82" s="90"/>
      <c r="M82" s="90"/>
      <c r="N82" s="90"/>
      <c r="O82" s="90"/>
      <c r="P82" s="90"/>
    </row>
    <row r="83" spans="1:16">
      <c r="A83" s="261"/>
      <c r="B83" s="261"/>
      <c r="C83" s="261"/>
      <c r="D83" s="261"/>
      <c r="E83" s="261"/>
      <c r="F83" s="261"/>
      <c r="G83" s="261"/>
      <c r="H83" s="261"/>
      <c r="I83" s="261"/>
      <c r="J83" s="261"/>
      <c r="K83" s="262"/>
      <c r="L83" s="263"/>
      <c r="M83" s="263"/>
      <c r="N83" s="263"/>
      <c r="O83" s="263"/>
      <c r="P83" s="263"/>
    </row>
    <row r="84" spans="1:16">
      <c r="A84" s="181"/>
      <c r="B84" s="181"/>
      <c r="C84" s="182"/>
      <c r="D84" s="183"/>
      <c r="E84" s="184"/>
      <c r="F84" s="185"/>
      <c r="G84" s="185"/>
      <c r="H84" s="185"/>
      <c r="I84" s="185"/>
      <c r="J84" s="185"/>
      <c r="K84" s="264"/>
      <c r="L84" s="185"/>
      <c r="M84" s="185"/>
      <c r="N84" s="185"/>
      <c r="O84" s="185"/>
      <c r="P84" s="185"/>
    </row>
    <row r="85" spans="1:16" ht="13.8">
      <c r="A85" s="94" t="s">
        <v>690</v>
      </c>
      <c r="B85" s="95"/>
      <c r="C85" s="96"/>
      <c r="D85" s="97"/>
      <c r="E85" s="97"/>
      <c r="F85" s="96"/>
      <c r="G85" s="96"/>
      <c r="H85" s="885"/>
      <c r="I85" s="885"/>
      <c r="J85" s="94"/>
      <c r="K85" s="98"/>
      <c r="L85" s="96" t="s">
        <v>56</v>
      </c>
      <c r="M85" s="96"/>
      <c r="N85" s="99"/>
      <c r="O85" s="99"/>
      <c r="P85" s="265"/>
    </row>
    <row r="86" spans="1:16" ht="13.8">
      <c r="A86" s="94"/>
      <c r="B86" s="95" t="s">
        <v>57</v>
      </c>
      <c r="C86" s="94"/>
      <c r="D86" s="101"/>
      <c r="E86" s="102"/>
      <c r="F86" s="96"/>
      <c r="G86" s="102"/>
      <c r="H86" s="843" t="s">
        <v>58</v>
      </c>
      <c r="I86" s="843"/>
      <c r="J86" s="94"/>
      <c r="K86" s="98"/>
      <c r="L86" s="96" t="s">
        <v>59</v>
      </c>
      <c r="M86" s="102"/>
      <c r="N86" s="99"/>
      <c r="O86" s="99"/>
      <c r="P86" s="265"/>
    </row>
    <row r="87" spans="1:16" ht="13.8">
      <c r="A87" s="94"/>
      <c r="B87" s="95"/>
      <c r="C87" s="94"/>
      <c r="D87" s="94"/>
      <c r="E87" s="792"/>
      <c r="F87" s="97"/>
      <c r="G87" s="103"/>
      <c r="H87" s="104"/>
      <c r="I87" s="104"/>
      <c r="J87" s="94"/>
      <c r="K87" s="98"/>
      <c r="L87" s="99"/>
      <c r="M87" s="99"/>
      <c r="N87" s="99"/>
      <c r="O87" s="99"/>
      <c r="P87" s="265"/>
    </row>
    <row r="88" spans="1:16" ht="13.8">
      <c r="A88" s="77"/>
      <c r="B88" s="78"/>
      <c r="C88" s="79"/>
      <c r="D88" s="80"/>
      <c r="E88" s="80"/>
      <c r="F88" s="81"/>
      <c r="G88" s="81"/>
      <c r="H88" s="86"/>
      <c r="I88" s="86"/>
      <c r="J88" s="81"/>
      <c r="K88" s="81"/>
      <c r="L88" s="81"/>
      <c r="M88" s="81"/>
      <c r="N88" s="81"/>
      <c r="O88" s="81"/>
      <c r="P88" s="265"/>
    </row>
    <row r="89" spans="1:16" ht="13.8">
      <c r="A89" s="94" t="s">
        <v>60</v>
      </c>
      <c r="B89" s="95"/>
      <c r="C89" s="96"/>
      <c r="D89" s="97"/>
      <c r="E89" s="97"/>
      <c r="F89" s="96"/>
      <c r="G89" s="96"/>
      <c r="H89" s="844"/>
      <c r="I89" s="844"/>
      <c r="J89" s="94"/>
      <c r="K89" s="98"/>
      <c r="L89" s="96" t="s">
        <v>628</v>
      </c>
      <c r="M89" s="96"/>
      <c r="N89" s="99"/>
      <c r="O89" s="99"/>
      <c r="P89" s="265"/>
    </row>
    <row r="90" spans="1:16" ht="13.8">
      <c r="A90" s="94"/>
      <c r="B90" s="95" t="s">
        <v>57</v>
      </c>
      <c r="C90" s="94"/>
      <c r="D90" s="101"/>
      <c r="E90" s="102"/>
      <c r="F90" s="96"/>
      <c r="G90" s="102"/>
      <c r="H90" s="843" t="s">
        <v>58</v>
      </c>
      <c r="I90" s="843"/>
      <c r="J90" s="94"/>
      <c r="K90" s="98"/>
      <c r="L90" s="96" t="s">
        <v>59</v>
      </c>
      <c r="M90" s="102"/>
      <c r="N90" s="99"/>
      <c r="O90" s="99"/>
      <c r="P90" s="265"/>
    </row>
    <row r="91" spans="1:16" ht="13.8">
      <c r="A91" s="94"/>
      <c r="B91" s="95"/>
      <c r="C91" s="94"/>
      <c r="D91" s="94"/>
      <c r="E91" s="792"/>
      <c r="F91" s="97"/>
      <c r="G91" s="103"/>
      <c r="H91" s="104"/>
      <c r="I91" s="104"/>
      <c r="J91" s="94"/>
      <c r="K91" s="98"/>
      <c r="L91" s="99"/>
      <c r="M91" s="99"/>
      <c r="N91" s="99"/>
      <c r="O91" s="99"/>
      <c r="P91" s="265"/>
    </row>
    <row r="92" spans="1:16" ht="13.8">
      <c r="A92" s="94" t="s">
        <v>62</v>
      </c>
      <c r="B92" s="119"/>
      <c r="C92" s="124"/>
      <c r="D92" s="107"/>
      <c r="E92" s="107"/>
      <c r="F92" s="102"/>
      <c r="G92" s="107"/>
      <c r="H92" s="104"/>
      <c r="I92" s="108"/>
      <c r="J92" s="109"/>
      <c r="K92" s="778"/>
      <c r="L92" s="784" t="s">
        <v>721</v>
      </c>
      <c r="M92" s="785"/>
      <c r="N92" s="778"/>
      <c r="O92" s="110"/>
      <c r="P92" s="265"/>
    </row>
    <row r="93" spans="1:16" ht="13.8">
      <c r="A93" s="94" t="s">
        <v>722</v>
      </c>
      <c r="B93" s="786"/>
      <c r="C93" s="787"/>
      <c r="D93" s="107"/>
      <c r="E93" s="107"/>
      <c r="F93" s="94"/>
      <c r="G93" s="119"/>
      <c r="H93" s="843" t="s">
        <v>58</v>
      </c>
      <c r="I93" s="843"/>
      <c r="J93" s="107"/>
      <c r="K93" s="778"/>
      <c r="L93" s="784" t="s">
        <v>59</v>
      </c>
      <c r="M93" s="785"/>
      <c r="N93" s="778"/>
      <c r="O93" s="110"/>
      <c r="P93" s="266"/>
    </row>
    <row r="94" spans="1:16" ht="13.8">
      <c r="A94" s="94"/>
      <c r="B94" s="114"/>
      <c r="C94" s="94"/>
      <c r="D94" s="119"/>
      <c r="E94" s="124"/>
      <c r="F94" s="107"/>
      <c r="G94" s="103"/>
      <c r="H94" s="788"/>
      <c r="I94" s="788"/>
      <c r="J94" s="109"/>
      <c r="K94" s="778"/>
      <c r="L94" s="94"/>
      <c r="M94" s="117"/>
      <c r="N94" s="655"/>
      <c r="O94" s="118"/>
      <c r="P94" s="266"/>
    </row>
    <row r="95" spans="1:16" ht="13.8">
      <c r="A95" s="94" t="s">
        <v>103</v>
      </c>
      <c r="B95" s="102"/>
      <c r="C95" s="102"/>
      <c r="D95" s="102"/>
      <c r="E95" s="102"/>
      <c r="F95" s="102"/>
      <c r="G95" s="94"/>
      <c r="H95" s="104"/>
      <c r="I95" s="108"/>
      <c r="J95" s="109"/>
      <c r="K95" s="778"/>
      <c r="L95" s="109"/>
      <c r="M95" s="117"/>
      <c r="N95" s="117"/>
      <c r="O95" s="118"/>
      <c r="P95" s="266"/>
    </row>
    <row r="96" spans="1:16" ht="13.8">
      <c r="A96" s="119" t="s">
        <v>723</v>
      </c>
      <c r="B96" s="114"/>
      <c r="C96" s="120"/>
      <c r="D96" s="94"/>
      <c r="E96" s="101"/>
      <c r="F96" s="107"/>
      <c r="G96" s="94"/>
      <c r="H96" s="104"/>
      <c r="I96" s="108"/>
      <c r="J96" s="109"/>
      <c r="K96" s="778"/>
      <c r="L96" s="107" t="s">
        <v>724</v>
      </c>
      <c r="M96" s="94"/>
      <c r="N96" s="117"/>
      <c r="O96" s="118"/>
      <c r="P96" s="266"/>
    </row>
    <row r="97" spans="1:16" ht="13.8">
      <c r="A97" s="119" t="s">
        <v>64</v>
      </c>
      <c r="B97" s="114"/>
      <c r="C97" s="124"/>
      <c r="D97" s="101"/>
      <c r="E97" s="101"/>
      <c r="F97" s="789"/>
      <c r="G97" s="94"/>
      <c r="H97" s="790" t="s">
        <v>58</v>
      </c>
      <c r="I97" s="791"/>
      <c r="J97" s="109"/>
      <c r="K97" s="778"/>
      <c r="L97" s="789" t="s">
        <v>59</v>
      </c>
      <c r="M97" s="94"/>
      <c r="N97" s="117"/>
      <c r="O97" s="118"/>
      <c r="P97" s="266"/>
    </row>
    <row r="98" spans="1:16" ht="13.8">
      <c r="A98" s="119"/>
      <c r="B98" s="114"/>
      <c r="C98" s="124"/>
      <c r="D98" s="94"/>
      <c r="E98" s="94"/>
      <c r="F98" s="101"/>
      <c r="G98" s="107"/>
      <c r="O98" s="118"/>
      <c r="P98" s="266"/>
    </row>
    <row r="99" spans="1:16" ht="13.8">
      <c r="A99" s="94" t="s">
        <v>691</v>
      </c>
      <c r="B99" s="105"/>
      <c r="C99" s="106"/>
      <c r="D99" s="107"/>
      <c r="E99" s="107"/>
      <c r="F99" s="102"/>
      <c r="G99" s="107"/>
      <c r="H99" s="104"/>
      <c r="I99" s="108"/>
      <c r="J99" s="109"/>
      <c r="K99" s="109"/>
      <c r="L99" s="96" t="s">
        <v>692</v>
      </c>
      <c r="M99" s="96"/>
      <c r="N99" s="99"/>
      <c r="O99" s="185"/>
      <c r="P99" s="185"/>
    </row>
    <row r="100" spans="1:16" ht="13.8">
      <c r="A100" s="111"/>
      <c r="B100" s="112"/>
      <c r="C100" s="113"/>
      <c r="D100" s="107"/>
      <c r="E100" s="107"/>
      <c r="F100" s="111"/>
      <c r="G100" s="105"/>
      <c r="H100" s="843" t="s">
        <v>58</v>
      </c>
      <c r="I100" s="843"/>
      <c r="J100" s="107"/>
      <c r="K100" s="109"/>
      <c r="L100" s="96" t="s">
        <v>59</v>
      </c>
      <c r="M100" s="102"/>
      <c r="N100" s="99"/>
      <c r="O100" s="185"/>
      <c r="P100" s="185"/>
    </row>
    <row r="101" spans="1:16">
      <c r="A101" s="770"/>
      <c r="B101" s="770"/>
    </row>
    <row r="102" spans="1:16" ht="13.8">
      <c r="A102" s="111" t="s">
        <v>705</v>
      </c>
      <c r="B102" s="105"/>
      <c r="C102" s="106"/>
      <c r="D102" s="107"/>
      <c r="E102" s="107"/>
      <c r="F102" s="102"/>
      <c r="G102" s="107"/>
      <c r="H102" s="104"/>
      <c r="I102" s="108"/>
      <c r="J102" s="109"/>
      <c r="K102" s="109"/>
      <c r="L102" s="96" t="s">
        <v>367</v>
      </c>
      <c r="M102" s="96"/>
      <c r="N102" s="99"/>
      <c r="O102" s="110"/>
      <c r="P102" s="265"/>
    </row>
    <row r="103" spans="1:16" ht="13.8">
      <c r="A103" s="778"/>
      <c r="B103" s="112"/>
      <c r="C103" s="113"/>
      <c r="D103" s="107"/>
      <c r="E103" s="107"/>
      <c r="F103" s="111"/>
      <c r="G103" s="105"/>
      <c r="H103" s="843" t="s">
        <v>58</v>
      </c>
      <c r="I103" s="843"/>
      <c r="J103" s="107"/>
      <c r="K103" s="109"/>
      <c r="L103" s="96" t="s">
        <v>59</v>
      </c>
      <c r="M103" s="102"/>
      <c r="N103" s="99"/>
      <c r="O103" s="110"/>
      <c r="P103" s="266"/>
    </row>
  </sheetData>
  <mergeCells count="92">
    <mergeCell ref="A49:J49"/>
    <mergeCell ref="A50:J50"/>
    <mergeCell ref="A51:J51"/>
    <mergeCell ref="A67:J67"/>
    <mergeCell ref="A68:J68"/>
    <mergeCell ref="A65:J65"/>
    <mergeCell ref="A66:J66"/>
    <mergeCell ref="A52:J52"/>
    <mergeCell ref="A53:P53"/>
    <mergeCell ref="A54:J54"/>
    <mergeCell ref="A55:J55"/>
    <mergeCell ref="A56:J56"/>
    <mergeCell ref="A57:J57"/>
    <mergeCell ref="A74:J74"/>
    <mergeCell ref="A62:J62"/>
    <mergeCell ref="A63:J63"/>
    <mergeCell ref="A58:J58"/>
    <mergeCell ref="A59:J59"/>
    <mergeCell ref="A60:J60"/>
    <mergeCell ref="A61:J61"/>
    <mergeCell ref="A69:J69"/>
    <mergeCell ref="A72:J72"/>
    <mergeCell ref="A73:J73"/>
    <mergeCell ref="A64:J64"/>
    <mergeCell ref="A70:J70"/>
    <mergeCell ref="A71:J71"/>
    <mergeCell ref="K32:N32"/>
    <mergeCell ref="O32:O35"/>
    <mergeCell ref="P32:P35"/>
    <mergeCell ref="A33:A35"/>
    <mergeCell ref="B33:B35"/>
    <mergeCell ref="G33:G35"/>
    <mergeCell ref="H33:J33"/>
    <mergeCell ref="K33:K35"/>
    <mergeCell ref="L33:N33"/>
    <mergeCell ref="H34:H35"/>
    <mergeCell ref="I34:I35"/>
    <mergeCell ref="J34:J35"/>
    <mergeCell ref="L34:L35"/>
    <mergeCell ref="M34:M35"/>
    <mergeCell ref="N34:N35"/>
    <mergeCell ref="H28:I28"/>
    <mergeCell ref="H29:I29"/>
    <mergeCell ref="H30:I30"/>
    <mergeCell ref="A32:B32"/>
    <mergeCell ref="C32:C35"/>
    <mergeCell ref="D32:D35"/>
    <mergeCell ref="E32:E35"/>
    <mergeCell ref="F32:F35"/>
    <mergeCell ref="G32:J32"/>
    <mergeCell ref="A37:P37"/>
    <mergeCell ref="A38:P38"/>
    <mergeCell ref="A45:P45"/>
    <mergeCell ref="M12:P12"/>
    <mergeCell ref="M13:P13"/>
    <mergeCell ref="M14:P14"/>
    <mergeCell ref="O18:P18"/>
    <mergeCell ref="H27:I27"/>
    <mergeCell ref="I18:J18"/>
    <mergeCell ref="M18:N18"/>
    <mergeCell ref="K18:L18"/>
    <mergeCell ref="H26:I26"/>
    <mergeCell ref="H25:I25"/>
    <mergeCell ref="I16:J17"/>
    <mergeCell ref="K16:L17"/>
    <mergeCell ref="M16:P16"/>
    <mergeCell ref="M17:N17"/>
    <mergeCell ref="O17:P17"/>
    <mergeCell ref="B8:K8"/>
    <mergeCell ref="M8:P8"/>
    <mergeCell ref="B9:K9"/>
    <mergeCell ref="M9:P9"/>
    <mergeCell ref="M11:P11"/>
    <mergeCell ref="B10:K10"/>
    <mergeCell ref="M10:P10"/>
    <mergeCell ref="M4:P4"/>
    <mergeCell ref="M5:P5"/>
    <mergeCell ref="B6:K6"/>
    <mergeCell ref="M6:P6"/>
    <mergeCell ref="B7:K7"/>
    <mergeCell ref="M7:P7"/>
    <mergeCell ref="A75:J75"/>
    <mergeCell ref="A79:J79"/>
    <mergeCell ref="A81:J81"/>
    <mergeCell ref="H103:I103"/>
    <mergeCell ref="A82:J82"/>
    <mergeCell ref="H86:I86"/>
    <mergeCell ref="H90:I90"/>
    <mergeCell ref="H93:I93"/>
    <mergeCell ref="H100:I100"/>
    <mergeCell ref="H89:I89"/>
    <mergeCell ref="H85:I85"/>
  </mergeCells>
  <pageMargins left="0.23622047244094491" right="0.23622047244094491" top="0.74803149606299213" bottom="0.74803149606299213" header="0.31496062992125984" footer="0.31496062992125984"/>
  <pageSetup paperSize="9" scale="88" fitToHeight="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FI38"/>
  <sheetViews>
    <sheetView topLeftCell="E26" zoomScaleNormal="100" workbookViewId="0">
      <selection activeCell="AS33" sqref="AS33:BO33"/>
    </sheetView>
  </sheetViews>
  <sheetFormatPr defaultColWidth="0.88671875" defaultRowHeight="13.2"/>
  <cols>
    <col min="1" max="3" width="0.88671875" style="585" customWidth="1"/>
    <col min="4" max="4" width="0.44140625" style="585" customWidth="1"/>
    <col min="5" max="5" width="0.33203125" style="585" customWidth="1"/>
    <col min="6" max="6" width="0.88671875" style="585" hidden="1" customWidth="1"/>
    <col min="7" max="7" width="1.5546875" style="585" hidden="1" customWidth="1"/>
    <col min="8" max="8" width="0.88671875" style="585" hidden="1" customWidth="1"/>
    <col min="9" max="25" width="0.88671875" style="585" customWidth="1"/>
    <col min="26" max="26" width="5.88671875" style="585" customWidth="1"/>
    <col min="27" max="60" width="0.88671875" style="74" customWidth="1"/>
    <col min="61" max="61" width="3.88671875" style="74" hidden="1" customWidth="1"/>
    <col min="62" max="64" width="0.88671875" style="74" customWidth="1"/>
    <col min="65" max="65" width="2.44140625" style="74" customWidth="1"/>
    <col min="66" max="81" width="0.88671875" style="74" customWidth="1"/>
    <col min="82" max="82" width="0.109375" style="74" customWidth="1"/>
    <col min="83" max="94" width="0.88671875" style="74" customWidth="1"/>
    <col min="95" max="95" width="2.88671875" style="74" customWidth="1"/>
    <col min="96" max="111" width="0.88671875" style="74" customWidth="1"/>
    <col min="112" max="112" width="12.6640625" style="74" customWidth="1"/>
    <col min="113" max="113" width="2.44140625" style="74" customWidth="1"/>
    <col min="114" max="118" width="0.88671875" style="74"/>
    <col min="119" max="119" width="5.88671875" style="74" customWidth="1"/>
    <col min="120" max="148" width="0.88671875" style="74"/>
    <col min="149" max="149" width="3.88671875" style="74" customWidth="1"/>
    <col min="150" max="164" width="0.88671875" style="74"/>
    <col min="165" max="165" width="2.33203125" style="74" customWidth="1"/>
    <col min="166" max="256" width="0.88671875" style="74"/>
    <col min="257" max="259" width="0.88671875" style="74" customWidth="1"/>
    <col min="260" max="260" width="0.44140625" style="74" customWidth="1"/>
    <col min="261" max="261" width="0.33203125" style="74" customWidth="1"/>
    <col min="262" max="264" width="0" style="74" hidden="1" customWidth="1"/>
    <col min="265" max="281" width="0.88671875" style="74" customWidth="1"/>
    <col min="282" max="282" width="5.88671875" style="74" customWidth="1"/>
    <col min="283" max="316" width="0.88671875" style="74" customWidth="1"/>
    <col min="317" max="317" width="0" style="74" hidden="1" customWidth="1"/>
    <col min="318" max="320" width="0.88671875" style="74" customWidth="1"/>
    <col min="321" max="321" width="2.44140625" style="74" customWidth="1"/>
    <col min="322" max="337" width="0.88671875" style="74" customWidth="1"/>
    <col min="338" max="338" width="0.109375" style="74" customWidth="1"/>
    <col min="339" max="350" width="0.88671875" style="74" customWidth="1"/>
    <col min="351" max="351" width="2.88671875" style="74" customWidth="1"/>
    <col min="352" max="367" width="0.88671875" style="74" customWidth="1"/>
    <col min="368" max="368" width="12.6640625" style="74" customWidth="1"/>
    <col min="369" max="369" width="2.44140625" style="74" customWidth="1"/>
    <col min="370" max="374" width="0.88671875" style="74"/>
    <col min="375" max="375" width="5.88671875" style="74" customWidth="1"/>
    <col min="376" max="512" width="0.88671875" style="74"/>
    <col min="513" max="515" width="0.88671875" style="74" customWidth="1"/>
    <col min="516" max="516" width="0.44140625" style="74" customWidth="1"/>
    <col min="517" max="517" width="0.33203125" style="74" customWidth="1"/>
    <col min="518" max="520" width="0" style="74" hidden="1" customWidth="1"/>
    <col min="521" max="537" width="0.88671875" style="74" customWidth="1"/>
    <col min="538" max="538" width="5.88671875" style="74" customWidth="1"/>
    <col min="539" max="572" width="0.88671875" style="74" customWidth="1"/>
    <col min="573" max="573" width="0" style="74" hidden="1" customWidth="1"/>
    <col min="574" max="576" width="0.88671875" style="74" customWidth="1"/>
    <col min="577" max="577" width="2.44140625" style="74" customWidth="1"/>
    <col min="578" max="593" width="0.88671875" style="74" customWidth="1"/>
    <col min="594" max="594" width="0.109375" style="74" customWidth="1"/>
    <col min="595" max="606" width="0.88671875" style="74" customWidth="1"/>
    <col min="607" max="607" width="2.88671875" style="74" customWidth="1"/>
    <col min="608" max="623" width="0.88671875" style="74" customWidth="1"/>
    <col min="624" max="624" width="12.6640625" style="74" customWidth="1"/>
    <col min="625" max="625" width="2.44140625" style="74" customWidth="1"/>
    <col min="626" max="630" width="0.88671875" style="74"/>
    <col min="631" max="631" width="5.88671875" style="74" customWidth="1"/>
    <col min="632" max="768" width="0.88671875" style="74"/>
    <col min="769" max="771" width="0.88671875" style="74" customWidth="1"/>
    <col min="772" max="772" width="0.44140625" style="74" customWidth="1"/>
    <col min="773" max="773" width="0.33203125" style="74" customWidth="1"/>
    <col min="774" max="776" width="0" style="74" hidden="1" customWidth="1"/>
    <col min="777" max="793" width="0.88671875" style="74" customWidth="1"/>
    <col min="794" max="794" width="5.88671875" style="74" customWidth="1"/>
    <col min="795" max="828" width="0.88671875" style="74" customWidth="1"/>
    <col min="829" max="829" width="0" style="74" hidden="1" customWidth="1"/>
    <col min="830" max="832" width="0.88671875" style="74" customWidth="1"/>
    <col min="833" max="833" width="2.44140625" style="74" customWidth="1"/>
    <col min="834" max="849" width="0.88671875" style="74" customWidth="1"/>
    <col min="850" max="850" width="0.109375" style="74" customWidth="1"/>
    <col min="851" max="862" width="0.88671875" style="74" customWidth="1"/>
    <col min="863" max="863" width="2.88671875" style="74" customWidth="1"/>
    <col min="864" max="879" width="0.88671875" style="74" customWidth="1"/>
    <col min="880" max="880" width="12.6640625" style="74" customWidth="1"/>
    <col min="881" max="881" width="2.44140625" style="74" customWidth="1"/>
    <col min="882" max="886" width="0.88671875" style="74"/>
    <col min="887" max="887" width="5.88671875" style="74" customWidth="1"/>
    <col min="888" max="1024" width="0.88671875" style="74"/>
    <col min="1025" max="1027" width="0.88671875" style="74" customWidth="1"/>
    <col min="1028" max="1028" width="0.44140625" style="74" customWidth="1"/>
    <col min="1029" max="1029" width="0.33203125" style="74" customWidth="1"/>
    <col min="1030" max="1032" width="0" style="74" hidden="1" customWidth="1"/>
    <col min="1033" max="1049" width="0.88671875" style="74" customWidth="1"/>
    <col min="1050" max="1050" width="5.88671875" style="74" customWidth="1"/>
    <col min="1051" max="1084" width="0.88671875" style="74" customWidth="1"/>
    <col min="1085" max="1085" width="0" style="74" hidden="1" customWidth="1"/>
    <col min="1086" max="1088" width="0.88671875" style="74" customWidth="1"/>
    <col min="1089" max="1089" width="2.44140625" style="74" customWidth="1"/>
    <col min="1090" max="1105" width="0.88671875" style="74" customWidth="1"/>
    <col min="1106" max="1106" width="0.109375" style="74" customWidth="1"/>
    <col min="1107" max="1118" width="0.88671875" style="74" customWidth="1"/>
    <col min="1119" max="1119" width="2.88671875" style="74" customWidth="1"/>
    <col min="1120" max="1135" width="0.88671875" style="74" customWidth="1"/>
    <col min="1136" max="1136" width="12.6640625" style="74" customWidth="1"/>
    <col min="1137" max="1137" width="2.44140625" style="74" customWidth="1"/>
    <col min="1138" max="1142" width="0.88671875" style="74"/>
    <col min="1143" max="1143" width="5.88671875" style="74" customWidth="1"/>
    <col min="1144" max="1280" width="0.88671875" style="74"/>
    <col min="1281" max="1283" width="0.88671875" style="74" customWidth="1"/>
    <col min="1284" max="1284" width="0.44140625" style="74" customWidth="1"/>
    <col min="1285" max="1285" width="0.33203125" style="74" customWidth="1"/>
    <col min="1286" max="1288" width="0" style="74" hidden="1" customWidth="1"/>
    <col min="1289" max="1305" width="0.88671875" style="74" customWidth="1"/>
    <col min="1306" max="1306" width="5.88671875" style="74" customWidth="1"/>
    <col min="1307" max="1340" width="0.88671875" style="74" customWidth="1"/>
    <col min="1341" max="1341" width="0" style="74" hidden="1" customWidth="1"/>
    <col min="1342" max="1344" width="0.88671875" style="74" customWidth="1"/>
    <col min="1345" max="1345" width="2.44140625" style="74" customWidth="1"/>
    <col min="1346" max="1361" width="0.88671875" style="74" customWidth="1"/>
    <col min="1362" max="1362" width="0.109375" style="74" customWidth="1"/>
    <col min="1363" max="1374" width="0.88671875" style="74" customWidth="1"/>
    <col min="1375" max="1375" width="2.88671875" style="74" customWidth="1"/>
    <col min="1376" max="1391" width="0.88671875" style="74" customWidth="1"/>
    <col min="1392" max="1392" width="12.6640625" style="74" customWidth="1"/>
    <col min="1393" max="1393" width="2.44140625" style="74" customWidth="1"/>
    <col min="1394" max="1398" width="0.88671875" style="74"/>
    <col min="1399" max="1399" width="5.88671875" style="74" customWidth="1"/>
    <col min="1400" max="1536" width="0.88671875" style="74"/>
    <col min="1537" max="1539" width="0.88671875" style="74" customWidth="1"/>
    <col min="1540" max="1540" width="0.44140625" style="74" customWidth="1"/>
    <col min="1541" max="1541" width="0.33203125" style="74" customWidth="1"/>
    <col min="1542" max="1544" width="0" style="74" hidden="1" customWidth="1"/>
    <col min="1545" max="1561" width="0.88671875" style="74" customWidth="1"/>
    <col min="1562" max="1562" width="5.88671875" style="74" customWidth="1"/>
    <col min="1563" max="1596" width="0.88671875" style="74" customWidth="1"/>
    <col min="1597" max="1597" width="0" style="74" hidden="1" customWidth="1"/>
    <col min="1598" max="1600" width="0.88671875" style="74" customWidth="1"/>
    <col min="1601" max="1601" width="2.44140625" style="74" customWidth="1"/>
    <col min="1602" max="1617" width="0.88671875" style="74" customWidth="1"/>
    <col min="1618" max="1618" width="0.109375" style="74" customWidth="1"/>
    <col min="1619" max="1630" width="0.88671875" style="74" customWidth="1"/>
    <col min="1631" max="1631" width="2.88671875" style="74" customWidth="1"/>
    <col min="1632" max="1647" width="0.88671875" style="74" customWidth="1"/>
    <col min="1648" max="1648" width="12.6640625" style="74" customWidth="1"/>
    <col min="1649" max="1649" width="2.44140625" style="74" customWidth="1"/>
    <col min="1650" max="1654" width="0.88671875" style="74"/>
    <col min="1655" max="1655" width="5.88671875" style="74" customWidth="1"/>
    <col min="1656" max="1792" width="0.88671875" style="74"/>
    <col min="1793" max="1795" width="0.88671875" style="74" customWidth="1"/>
    <col min="1796" max="1796" width="0.44140625" style="74" customWidth="1"/>
    <col min="1797" max="1797" width="0.33203125" style="74" customWidth="1"/>
    <col min="1798" max="1800" width="0" style="74" hidden="1" customWidth="1"/>
    <col min="1801" max="1817" width="0.88671875" style="74" customWidth="1"/>
    <col min="1818" max="1818" width="5.88671875" style="74" customWidth="1"/>
    <col min="1819" max="1852" width="0.88671875" style="74" customWidth="1"/>
    <col min="1853" max="1853" width="0" style="74" hidden="1" customWidth="1"/>
    <col min="1854" max="1856" width="0.88671875" style="74" customWidth="1"/>
    <col min="1857" max="1857" width="2.44140625" style="74" customWidth="1"/>
    <col min="1858" max="1873" width="0.88671875" style="74" customWidth="1"/>
    <col min="1874" max="1874" width="0.109375" style="74" customWidth="1"/>
    <col min="1875" max="1886" width="0.88671875" style="74" customWidth="1"/>
    <col min="1887" max="1887" width="2.88671875" style="74" customWidth="1"/>
    <col min="1888" max="1903" width="0.88671875" style="74" customWidth="1"/>
    <col min="1904" max="1904" width="12.6640625" style="74" customWidth="1"/>
    <col min="1905" max="1905" width="2.44140625" style="74" customWidth="1"/>
    <col min="1906" max="1910" width="0.88671875" style="74"/>
    <col min="1911" max="1911" width="5.88671875" style="74" customWidth="1"/>
    <col min="1912" max="2048" width="0.88671875" style="74"/>
    <col min="2049" max="2051" width="0.88671875" style="74" customWidth="1"/>
    <col min="2052" max="2052" width="0.44140625" style="74" customWidth="1"/>
    <col min="2053" max="2053" width="0.33203125" style="74" customWidth="1"/>
    <col min="2054" max="2056" width="0" style="74" hidden="1" customWidth="1"/>
    <col min="2057" max="2073" width="0.88671875" style="74" customWidth="1"/>
    <col min="2074" max="2074" width="5.88671875" style="74" customWidth="1"/>
    <col min="2075" max="2108" width="0.88671875" style="74" customWidth="1"/>
    <col min="2109" max="2109" width="0" style="74" hidden="1" customWidth="1"/>
    <col min="2110" max="2112" width="0.88671875" style="74" customWidth="1"/>
    <col min="2113" max="2113" width="2.44140625" style="74" customWidth="1"/>
    <col min="2114" max="2129" width="0.88671875" style="74" customWidth="1"/>
    <col min="2130" max="2130" width="0.109375" style="74" customWidth="1"/>
    <col min="2131" max="2142" width="0.88671875" style="74" customWidth="1"/>
    <col min="2143" max="2143" width="2.88671875" style="74" customWidth="1"/>
    <col min="2144" max="2159" width="0.88671875" style="74" customWidth="1"/>
    <col min="2160" max="2160" width="12.6640625" style="74" customWidth="1"/>
    <col min="2161" max="2161" width="2.44140625" style="74" customWidth="1"/>
    <col min="2162" max="2166" width="0.88671875" style="74"/>
    <col min="2167" max="2167" width="5.88671875" style="74" customWidth="1"/>
    <col min="2168" max="2304" width="0.88671875" style="74"/>
    <col min="2305" max="2307" width="0.88671875" style="74" customWidth="1"/>
    <col min="2308" max="2308" width="0.44140625" style="74" customWidth="1"/>
    <col min="2309" max="2309" width="0.33203125" style="74" customWidth="1"/>
    <col min="2310" max="2312" width="0" style="74" hidden="1" customWidth="1"/>
    <col min="2313" max="2329" width="0.88671875" style="74" customWidth="1"/>
    <col min="2330" max="2330" width="5.88671875" style="74" customWidth="1"/>
    <col min="2331" max="2364" width="0.88671875" style="74" customWidth="1"/>
    <col min="2365" max="2365" width="0" style="74" hidden="1" customWidth="1"/>
    <col min="2366" max="2368" width="0.88671875" style="74" customWidth="1"/>
    <col min="2369" max="2369" width="2.44140625" style="74" customWidth="1"/>
    <col min="2370" max="2385" width="0.88671875" style="74" customWidth="1"/>
    <col min="2386" max="2386" width="0.109375" style="74" customWidth="1"/>
    <col min="2387" max="2398" width="0.88671875" style="74" customWidth="1"/>
    <col min="2399" max="2399" width="2.88671875" style="74" customWidth="1"/>
    <col min="2400" max="2415" width="0.88671875" style="74" customWidth="1"/>
    <col min="2416" max="2416" width="12.6640625" style="74" customWidth="1"/>
    <col min="2417" max="2417" width="2.44140625" style="74" customWidth="1"/>
    <col min="2418" max="2422" width="0.88671875" style="74"/>
    <col min="2423" max="2423" width="5.88671875" style="74" customWidth="1"/>
    <col min="2424" max="2560" width="0.88671875" style="74"/>
    <col min="2561" max="2563" width="0.88671875" style="74" customWidth="1"/>
    <col min="2564" max="2564" width="0.44140625" style="74" customWidth="1"/>
    <col min="2565" max="2565" width="0.33203125" style="74" customWidth="1"/>
    <col min="2566" max="2568" width="0" style="74" hidden="1" customWidth="1"/>
    <col min="2569" max="2585" width="0.88671875" style="74" customWidth="1"/>
    <col min="2586" max="2586" width="5.88671875" style="74" customWidth="1"/>
    <col min="2587" max="2620" width="0.88671875" style="74" customWidth="1"/>
    <col min="2621" max="2621" width="0" style="74" hidden="1" customWidth="1"/>
    <col min="2622" max="2624" width="0.88671875" style="74" customWidth="1"/>
    <col min="2625" max="2625" width="2.44140625" style="74" customWidth="1"/>
    <col min="2626" max="2641" width="0.88671875" style="74" customWidth="1"/>
    <col min="2642" max="2642" width="0.109375" style="74" customWidth="1"/>
    <col min="2643" max="2654" width="0.88671875" style="74" customWidth="1"/>
    <col min="2655" max="2655" width="2.88671875" style="74" customWidth="1"/>
    <col min="2656" max="2671" width="0.88671875" style="74" customWidth="1"/>
    <col min="2672" max="2672" width="12.6640625" style="74" customWidth="1"/>
    <col min="2673" max="2673" width="2.44140625" style="74" customWidth="1"/>
    <col min="2674" max="2678" width="0.88671875" style="74"/>
    <col min="2679" max="2679" width="5.88671875" style="74" customWidth="1"/>
    <col min="2680" max="2816" width="0.88671875" style="74"/>
    <col min="2817" max="2819" width="0.88671875" style="74" customWidth="1"/>
    <col min="2820" max="2820" width="0.44140625" style="74" customWidth="1"/>
    <col min="2821" max="2821" width="0.33203125" style="74" customWidth="1"/>
    <col min="2822" max="2824" width="0" style="74" hidden="1" customWidth="1"/>
    <col min="2825" max="2841" width="0.88671875" style="74" customWidth="1"/>
    <col min="2842" max="2842" width="5.88671875" style="74" customWidth="1"/>
    <col min="2843" max="2876" width="0.88671875" style="74" customWidth="1"/>
    <col min="2877" max="2877" width="0" style="74" hidden="1" customWidth="1"/>
    <col min="2878" max="2880" width="0.88671875" style="74" customWidth="1"/>
    <col min="2881" max="2881" width="2.44140625" style="74" customWidth="1"/>
    <col min="2882" max="2897" width="0.88671875" style="74" customWidth="1"/>
    <col min="2898" max="2898" width="0.109375" style="74" customWidth="1"/>
    <col min="2899" max="2910" width="0.88671875" style="74" customWidth="1"/>
    <col min="2911" max="2911" width="2.88671875" style="74" customWidth="1"/>
    <col min="2912" max="2927" width="0.88671875" style="74" customWidth="1"/>
    <col min="2928" max="2928" width="12.6640625" style="74" customWidth="1"/>
    <col min="2929" max="2929" width="2.44140625" style="74" customWidth="1"/>
    <col min="2930" max="2934" width="0.88671875" style="74"/>
    <col min="2935" max="2935" width="5.88671875" style="74" customWidth="1"/>
    <col min="2936" max="3072" width="0.88671875" style="74"/>
    <col min="3073" max="3075" width="0.88671875" style="74" customWidth="1"/>
    <col min="3076" max="3076" width="0.44140625" style="74" customWidth="1"/>
    <col min="3077" max="3077" width="0.33203125" style="74" customWidth="1"/>
    <col min="3078" max="3080" width="0" style="74" hidden="1" customWidth="1"/>
    <col min="3081" max="3097" width="0.88671875" style="74" customWidth="1"/>
    <col min="3098" max="3098" width="5.88671875" style="74" customWidth="1"/>
    <col min="3099" max="3132" width="0.88671875" style="74" customWidth="1"/>
    <col min="3133" max="3133" width="0" style="74" hidden="1" customWidth="1"/>
    <col min="3134" max="3136" width="0.88671875" style="74" customWidth="1"/>
    <col min="3137" max="3137" width="2.44140625" style="74" customWidth="1"/>
    <col min="3138" max="3153" width="0.88671875" style="74" customWidth="1"/>
    <col min="3154" max="3154" width="0.109375" style="74" customWidth="1"/>
    <col min="3155" max="3166" width="0.88671875" style="74" customWidth="1"/>
    <col min="3167" max="3167" width="2.88671875" style="74" customWidth="1"/>
    <col min="3168" max="3183" width="0.88671875" style="74" customWidth="1"/>
    <col min="3184" max="3184" width="12.6640625" style="74" customWidth="1"/>
    <col min="3185" max="3185" width="2.44140625" style="74" customWidth="1"/>
    <col min="3186" max="3190" width="0.88671875" style="74"/>
    <col min="3191" max="3191" width="5.88671875" style="74" customWidth="1"/>
    <col min="3192" max="3328" width="0.88671875" style="74"/>
    <col min="3329" max="3331" width="0.88671875" style="74" customWidth="1"/>
    <col min="3332" max="3332" width="0.44140625" style="74" customWidth="1"/>
    <col min="3333" max="3333" width="0.33203125" style="74" customWidth="1"/>
    <col min="3334" max="3336" width="0" style="74" hidden="1" customWidth="1"/>
    <col min="3337" max="3353" width="0.88671875" style="74" customWidth="1"/>
    <col min="3354" max="3354" width="5.88671875" style="74" customWidth="1"/>
    <col min="3355" max="3388" width="0.88671875" style="74" customWidth="1"/>
    <col min="3389" max="3389" width="0" style="74" hidden="1" customWidth="1"/>
    <col min="3390" max="3392" width="0.88671875" style="74" customWidth="1"/>
    <col min="3393" max="3393" width="2.44140625" style="74" customWidth="1"/>
    <col min="3394" max="3409" width="0.88671875" style="74" customWidth="1"/>
    <col min="3410" max="3410" width="0.109375" style="74" customWidth="1"/>
    <col min="3411" max="3422" width="0.88671875" style="74" customWidth="1"/>
    <col min="3423" max="3423" width="2.88671875" style="74" customWidth="1"/>
    <col min="3424" max="3439" width="0.88671875" style="74" customWidth="1"/>
    <col min="3440" max="3440" width="12.6640625" style="74" customWidth="1"/>
    <col min="3441" max="3441" width="2.44140625" style="74" customWidth="1"/>
    <col min="3442" max="3446" width="0.88671875" style="74"/>
    <col min="3447" max="3447" width="5.88671875" style="74" customWidth="1"/>
    <col min="3448" max="3584" width="0.88671875" style="74"/>
    <col min="3585" max="3587" width="0.88671875" style="74" customWidth="1"/>
    <col min="3588" max="3588" width="0.44140625" style="74" customWidth="1"/>
    <col min="3589" max="3589" width="0.33203125" style="74" customWidth="1"/>
    <col min="3590" max="3592" width="0" style="74" hidden="1" customWidth="1"/>
    <col min="3593" max="3609" width="0.88671875" style="74" customWidth="1"/>
    <col min="3610" max="3610" width="5.88671875" style="74" customWidth="1"/>
    <col min="3611" max="3644" width="0.88671875" style="74" customWidth="1"/>
    <col min="3645" max="3645" width="0" style="74" hidden="1" customWidth="1"/>
    <col min="3646" max="3648" width="0.88671875" style="74" customWidth="1"/>
    <col min="3649" max="3649" width="2.44140625" style="74" customWidth="1"/>
    <col min="3650" max="3665" width="0.88671875" style="74" customWidth="1"/>
    <col min="3666" max="3666" width="0.109375" style="74" customWidth="1"/>
    <col min="3667" max="3678" width="0.88671875" style="74" customWidth="1"/>
    <col min="3679" max="3679" width="2.88671875" style="74" customWidth="1"/>
    <col min="3680" max="3695" width="0.88671875" style="74" customWidth="1"/>
    <col min="3696" max="3696" width="12.6640625" style="74" customWidth="1"/>
    <col min="3697" max="3697" width="2.44140625" style="74" customWidth="1"/>
    <col min="3698" max="3702" width="0.88671875" style="74"/>
    <col min="3703" max="3703" width="5.88671875" style="74" customWidth="1"/>
    <col min="3704" max="3840" width="0.88671875" style="74"/>
    <col min="3841" max="3843" width="0.88671875" style="74" customWidth="1"/>
    <col min="3844" max="3844" width="0.44140625" style="74" customWidth="1"/>
    <col min="3845" max="3845" width="0.33203125" style="74" customWidth="1"/>
    <col min="3846" max="3848" width="0" style="74" hidden="1" customWidth="1"/>
    <col min="3849" max="3865" width="0.88671875" style="74" customWidth="1"/>
    <col min="3866" max="3866" width="5.88671875" style="74" customWidth="1"/>
    <col min="3867" max="3900" width="0.88671875" style="74" customWidth="1"/>
    <col min="3901" max="3901" width="0" style="74" hidden="1" customWidth="1"/>
    <col min="3902" max="3904" width="0.88671875" style="74" customWidth="1"/>
    <col min="3905" max="3905" width="2.44140625" style="74" customWidth="1"/>
    <col min="3906" max="3921" width="0.88671875" style="74" customWidth="1"/>
    <col min="3922" max="3922" width="0.109375" style="74" customWidth="1"/>
    <col min="3923" max="3934" width="0.88671875" style="74" customWidth="1"/>
    <col min="3935" max="3935" width="2.88671875" style="74" customWidth="1"/>
    <col min="3936" max="3951" width="0.88671875" style="74" customWidth="1"/>
    <col min="3952" max="3952" width="12.6640625" style="74" customWidth="1"/>
    <col min="3953" max="3953" width="2.44140625" style="74" customWidth="1"/>
    <col min="3954" max="3958" width="0.88671875" style="74"/>
    <col min="3959" max="3959" width="5.88671875" style="74" customWidth="1"/>
    <col min="3960" max="4096" width="0.88671875" style="74"/>
    <col min="4097" max="4099" width="0.88671875" style="74" customWidth="1"/>
    <col min="4100" max="4100" width="0.44140625" style="74" customWidth="1"/>
    <col min="4101" max="4101" width="0.33203125" style="74" customWidth="1"/>
    <col min="4102" max="4104" width="0" style="74" hidden="1" customWidth="1"/>
    <col min="4105" max="4121" width="0.88671875" style="74" customWidth="1"/>
    <col min="4122" max="4122" width="5.88671875" style="74" customWidth="1"/>
    <col min="4123" max="4156" width="0.88671875" style="74" customWidth="1"/>
    <col min="4157" max="4157" width="0" style="74" hidden="1" customWidth="1"/>
    <col min="4158" max="4160" width="0.88671875" style="74" customWidth="1"/>
    <col min="4161" max="4161" width="2.44140625" style="74" customWidth="1"/>
    <col min="4162" max="4177" width="0.88671875" style="74" customWidth="1"/>
    <col min="4178" max="4178" width="0.109375" style="74" customWidth="1"/>
    <col min="4179" max="4190" width="0.88671875" style="74" customWidth="1"/>
    <col min="4191" max="4191" width="2.88671875" style="74" customWidth="1"/>
    <col min="4192" max="4207" width="0.88671875" style="74" customWidth="1"/>
    <col min="4208" max="4208" width="12.6640625" style="74" customWidth="1"/>
    <col min="4209" max="4209" width="2.44140625" style="74" customWidth="1"/>
    <col min="4210" max="4214" width="0.88671875" style="74"/>
    <col min="4215" max="4215" width="5.88671875" style="74" customWidth="1"/>
    <col min="4216" max="4352" width="0.88671875" style="74"/>
    <col min="4353" max="4355" width="0.88671875" style="74" customWidth="1"/>
    <col min="4356" max="4356" width="0.44140625" style="74" customWidth="1"/>
    <col min="4357" max="4357" width="0.33203125" style="74" customWidth="1"/>
    <col min="4358" max="4360" width="0" style="74" hidden="1" customWidth="1"/>
    <col min="4361" max="4377" width="0.88671875" style="74" customWidth="1"/>
    <col min="4378" max="4378" width="5.88671875" style="74" customWidth="1"/>
    <col min="4379" max="4412" width="0.88671875" style="74" customWidth="1"/>
    <col min="4413" max="4413" width="0" style="74" hidden="1" customWidth="1"/>
    <col min="4414" max="4416" width="0.88671875" style="74" customWidth="1"/>
    <col min="4417" max="4417" width="2.44140625" style="74" customWidth="1"/>
    <col min="4418" max="4433" width="0.88671875" style="74" customWidth="1"/>
    <col min="4434" max="4434" width="0.109375" style="74" customWidth="1"/>
    <col min="4435" max="4446" width="0.88671875" style="74" customWidth="1"/>
    <col min="4447" max="4447" width="2.88671875" style="74" customWidth="1"/>
    <col min="4448" max="4463" width="0.88671875" style="74" customWidth="1"/>
    <col min="4464" max="4464" width="12.6640625" style="74" customWidth="1"/>
    <col min="4465" max="4465" width="2.44140625" style="74" customWidth="1"/>
    <col min="4466" max="4470" width="0.88671875" style="74"/>
    <col min="4471" max="4471" width="5.88671875" style="74" customWidth="1"/>
    <col min="4472" max="4608" width="0.88671875" style="74"/>
    <col min="4609" max="4611" width="0.88671875" style="74" customWidth="1"/>
    <col min="4612" max="4612" width="0.44140625" style="74" customWidth="1"/>
    <col min="4613" max="4613" width="0.33203125" style="74" customWidth="1"/>
    <col min="4614" max="4616" width="0" style="74" hidden="1" customWidth="1"/>
    <col min="4617" max="4633" width="0.88671875" style="74" customWidth="1"/>
    <col min="4634" max="4634" width="5.88671875" style="74" customWidth="1"/>
    <col min="4635" max="4668" width="0.88671875" style="74" customWidth="1"/>
    <col min="4669" max="4669" width="0" style="74" hidden="1" customWidth="1"/>
    <col min="4670" max="4672" width="0.88671875" style="74" customWidth="1"/>
    <col min="4673" max="4673" width="2.44140625" style="74" customWidth="1"/>
    <col min="4674" max="4689" width="0.88671875" style="74" customWidth="1"/>
    <col min="4690" max="4690" width="0.109375" style="74" customWidth="1"/>
    <col min="4691" max="4702" width="0.88671875" style="74" customWidth="1"/>
    <col min="4703" max="4703" width="2.88671875" style="74" customWidth="1"/>
    <col min="4704" max="4719" width="0.88671875" style="74" customWidth="1"/>
    <col min="4720" max="4720" width="12.6640625" style="74" customWidth="1"/>
    <col min="4721" max="4721" width="2.44140625" style="74" customWidth="1"/>
    <col min="4722" max="4726" width="0.88671875" style="74"/>
    <col min="4727" max="4727" width="5.88671875" style="74" customWidth="1"/>
    <col min="4728" max="4864" width="0.88671875" style="74"/>
    <col min="4865" max="4867" width="0.88671875" style="74" customWidth="1"/>
    <col min="4868" max="4868" width="0.44140625" style="74" customWidth="1"/>
    <col min="4869" max="4869" width="0.33203125" style="74" customWidth="1"/>
    <col min="4870" max="4872" width="0" style="74" hidden="1" customWidth="1"/>
    <col min="4873" max="4889" width="0.88671875" style="74" customWidth="1"/>
    <col min="4890" max="4890" width="5.88671875" style="74" customWidth="1"/>
    <col min="4891" max="4924" width="0.88671875" style="74" customWidth="1"/>
    <col min="4925" max="4925" width="0" style="74" hidden="1" customWidth="1"/>
    <col min="4926" max="4928" width="0.88671875" style="74" customWidth="1"/>
    <col min="4929" max="4929" width="2.44140625" style="74" customWidth="1"/>
    <col min="4930" max="4945" width="0.88671875" style="74" customWidth="1"/>
    <col min="4946" max="4946" width="0.109375" style="74" customWidth="1"/>
    <col min="4947" max="4958" width="0.88671875" style="74" customWidth="1"/>
    <col min="4959" max="4959" width="2.88671875" style="74" customWidth="1"/>
    <col min="4960" max="4975" width="0.88671875" style="74" customWidth="1"/>
    <col min="4976" max="4976" width="12.6640625" style="74" customWidth="1"/>
    <col min="4977" max="4977" width="2.44140625" style="74" customWidth="1"/>
    <col min="4978" max="4982" width="0.88671875" style="74"/>
    <col min="4983" max="4983" width="5.88671875" style="74" customWidth="1"/>
    <col min="4984" max="5120" width="0.88671875" style="74"/>
    <col min="5121" max="5123" width="0.88671875" style="74" customWidth="1"/>
    <col min="5124" max="5124" width="0.44140625" style="74" customWidth="1"/>
    <col min="5125" max="5125" width="0.33203125" style="74" customWidth="1"/>
    <col min="5126" max="5128" width="0" style="74" hidden="1" customWidth="1"/>
    <col min="5129" max="5145" width="0.88671875" style="74" customWidth="1"/>
    <col min="5146" max="5146" width="5.88671875" style="74" customWidth="1"/>
    <col min="5147" max="5180" width="0.88671875" style="74" customWidth="1"/>
    <col min="5181" max="5181" width="0" style="74" hidden="1" customWidth="1"/>
    <col min="5182" max="5184" width="0.88671875" style="74" customWidth="1"/>
    <col min="5185" max="5185" width="2.44140625" style="74" customWidth="1"/>
    <col min="5186" max="5201" width="0.88671875" style="74" customWidth="1"/>
    <col min="5202" max="5202" width="0.109375" style="74" customWidth="1"/>
    <col min="5203" max="5214" width="0.88671875" style="74" customWidth="1"/>
    <col min="5215" max="5215" width="2.88671875" style="74" customWidth="1"/>
    <col min="5216" max="5231" width="0.88671875" style="74" customWidth="1"/>
    <col min="5232" max="5232" width="12.6640625" style="74" customWidth="1"/>
    <col min="5233" max="5233" width="2.44140625" style="74" customWidth="1"/>
    <col min="5234" max="5238" width="0.88671875" style="74"/>
    <col min="5239" max="5239" width="5.88671875" style="74" customWidth="1"/>
    <col min="5240" max="5376" width="0.88671875" style="74"/>
    <col min="5377" max="5379" width="0.88671875" style="74" customWidth="1"/>
    <col min="5380" max="5380" width="0.44140625" style="74" customWidth="1"/>
    <col min="5381" max="5381" width="0.33203125" style="74" customWidth="1"/>
    <col min="5382" max="5384" width="0" style="74" hidden="1" customWidth="1"/>
    <col min="5385" max="5401" width="0.88671875" style="74" customWidth="1"/>
    <col min="5402" max="5402" width="5.88671875" style="74" customWidth="1"/>
    <col min="5403" max="5436" width="0.88671875" style="74" customWidth="1"/>
    <col min="5437" max="5437" width="0" style="74" hidden="1" customWidth="1"/>
    <col min="5438" max="5440" width="0.88671875" style="74" customWidth="1"/>
    <col min="5441" max="5441" width="2.44140625" style="74" customWidth="1"/>
    <col min="5442" max="5457" width="0.88671875" style="74" customWidth="1"/>
    <col min="5458" max="5458" width="0.109375" style="74" customWidth="1"/>
    <col min="5459" max="5470" width="0.88671875" style="74" customWidth="1"/>
    <col min="5471" max="5471" width="2.88671875" style="74" customWidth="1"/>
    <col min="5472" max="5487" width="0.88671875" style="74" customWidth="1"/>
    <col min="5488" max="5488" width="12.6640625" style="74" customWidth="1"/>
    <col min="5489" max="5489" width="2.44140625" style="74" customWidth="1"/>
    <col min="5490" max="5494" width="0.88671875" style="74"/>
    <col min="5495" max="5495" width="5.88671875" style="74" customWidth="1"/>
    <col min="5496" max="5632" width="0.88671875" style="74"/>
    <col min="5633" max="5635" width="0.88671875" style="74" customWidth="1"/>
    <col min="5636" max="5636" width="0.44140625" style="74" customWidth="1"/>
    <col min="5637" max="5637" width="0.33203125" style="74" customWidth="1"/>
    <col min="5638" max="5640" width="0" style="74" hidden="1" customWidth="1"/>
    <col min="5641" max="5657" width="0.88671875" style="74" customWidth="1"/>
    <col min="5658" max="5658" width="5.88671875" style="74" customWidth="1"/>
    <col min="5659" max="5692" width="0.88671875" style="74" customWidth="1"/>
    <col min="5693" max="5693" width="0" style="74" hidden="1" customWidth="1"/>
    <col min="5694" max="5696" width="0.88671875" style="74" customWidth="1"/>
    <col min="5697" max="5697" width="2.44140625" style="74" customWidth="1"/>
    <col min="5698" max="5713" width="0.88671875" style="74" customWidth="1"/>
    <col min="5714" max="5714" width="0.109375" style="74" customWidth="1"/>
    <col min="5715" max="5726" width="0.88671875" style="74" customWidth="1"/>
    <col min="5727" max="5727" width="2.88671875" style="74" customWidth="1"/>
    <col min="5728" max="5743" width="0.88671875" style="74" customWidth="1"/>
    <col min="5744" max="5744" width="12.6640625" style="74" customWidth="1"/>
    <col min="5745" max="5745" width="2.44140625" style="74" customWidth="1"/>
    <col min="5746" max="5750" width="0.88671875" style="74"/>
    <col min="5751" max="5751" width="5.88671875" style="74" customWidth="1"/>
    <col min="5752" max="5888" width="0.88671875" style="74"/>
    <col min="5889" max="5891" width="0.88671875" style="74" customWidth="1"/>
    <col min="5892" max="5892" width="0.44140625" style="74" customWidth="1"/>
    <col min="5893" max="5893" width="0.33203125" style="74" customWidth="1"/>
    <col min="5894" max="5896" width="0" style="74" hidden="1" customWidth="1"/>
    <col min="5897" max="5913" width="0.88671875" style="74" customWidth="1"/>
    <col min="5914" max="5914" width="5.88671875" style="74" customWidth="1"/>
    <col min="5915" max="5948" width="0.88671875" style="74" customWidth="1"/>
    <col min="5949" max="5949" width="0" style="74" hidden="1" customWidth="1"/>
    <col min="5950" max="5952" width="0.88671875" style="74" customWidth="1"/>
    <col min="5953" max="5953" width="2.44140625" style="74" customWidth="1"/>
    <col min="5954" max="5969" width="0.88671875" style="74" customWidth="1"/>
    <col min="5970" max="5970" width="0.109375" style="74" customWidth="1"/>
    <col min="5971" max="5982" width="0.88671875" style="74" customWidth="1"/>
    <col min="5983" max="5983" width="2.88671875" style="74" customWidth="1"/>
    <col min="5984" max="5999" width="0.88671875" style="74" customWidth="1"/>
    <col min="6000" max="6000" width="12.6640625" style="74" customWidth="1"/>
    <col min="6001" max="6001" width="2.44140625" style="74" customWidth="1"/>
    <col min="6002" max="6006" width="0.88671875" style="74"/>
    <col min="6007" max="6007" width="5.88671875" style="74" customWidth="1"/>
    <col min="6008" max="6144" width="0.88671875" style="74"/>
    <col min="6145" max="6147" width="0.88671875" style="74" customWidth="1"/>
    <col min="6148" max="6148" width="0.44140625" style="74" customWidth="1"/>
    <col min="6149" max="6149" width="0.33203125" style="74" customWidth="1"/>
    <col min="6150" max="6152" width="0" style="74" hidden="1" customWidth="1"/>
    <col min="6153" max="6169" width="0.88671875" style="74" customWidth="1"/>
    <col min="6170" max="6170" width="5.88671875" style="74" customWidth="1"/>
    <col min="6171" max="6204" width="0.88671875" style="74" customWidth="1"/>
    <col min="6205" max="6205" width="0" style="74" hidden="1" customWidth="1"/>
    <col min="6206" max="6208" width="0.88671875" style="74" customWidth="1"/>
    <col min="6209" max="6209" width="2.44140625" style="74" customWidth="1"/>
    <col min="6210" max="6225" width="0.88671875" style="74" customWidth="1"/>
    <col min="6226" max="6226" width="0.109375" style="74" customWidth="1"/>
    <col min="6227" max="6238" width="0.88671875" style="74" customWidth="1"/>
    <col min="6239" max="6239" width="2.88671875" style="74" customWidth="1"/>
    <col min="6240" max="6255" width="0.88671875" style="74" customWidth="1"/>
    <col min="6256" max="6256" width="12.6640625" style="74" customWidth="1"/>
    <col min="6257" max="6257" width="2.44140625" style="74" customWidth="1"/>
    <col min="6258" max="6262" width="0.88671875" style="74"/>
    <col min="6263" max="6263" width="5.88671875" style="74" customWidth="1"/>
    <col min="6264" max="6400" width="0.88671875" style="74"/>
    <col min="6401" max="6403" width="0.88671875" style="74" customWidth="1"/>
    <col min="6404" max="6404" width="0.44140625" style="74" customWidth="1"/>
    <col min="6405" max="6405" width="0.33203125" style="74" customWidth="1"/>
    <col min="6406" max="6408" width="0" style="74" hidden="1" customWidth="1"/>
    <col min="6409" max="6425" width="0.88671875" style="74" customWidth="1"/>
    <col min="6426" max="6426" width="5.88671875" style="74" customWidth="1"/>
    <col min="6427" max="6460" width="0.88671875" style="74" customWidth="1"/>
    <col min="6461" max="6461" width="0" style="74" hidden="1" customWidth="1"/>
    <col min="6462" max="6464" width="0.88671875" style="74" customWidth="1"/>
    <col min="6465" max="6465" width="2.44140625" style="74" customWidth="1"/>
    <col min="6466" max="6481" width="0.88671875" style="74" customWidth="1"/>
    <col min="6482" max="6482" width="0.109375" style="74" customWidth="1"/>
    <col min="6483" max="6494" width="0.88671875" style="74" customWidth="1"/>
    <col min="6495" max="6495" width="2.88671875" style="74" customWidth="1"/>
    <col min="6496" max="6511" width="0.88671875" style="74" customWidth="1"/>
    <col min="6512" max="6512" width="12.6640625" style="74" customWidth="1"/>
    <col min="6513" max="6513" width="2.44140625" style="74" customWidth="1"/>
    <col min="6514" max="6518" width="0.88671875" style="74"/>
    <col min="6519" max="6519" width="5.88671875" style="74" customWidth="1"/>
    <col min="6520" max="6656" width="0.88671875" style="74"/>
    <col min="6657" max="6659" width="0.88671875" style="74" customWidth="1"/>
    <col min="6660" max="6660" width="0.44140625" style="74" customWidth="1"/>
    <col min="6661" max="6661" width="0.33203125" style="74" customWidth="1"/>
    <col min="6662" max="6664" width="0" style="74" hidden="1" customWidth="1"/>
    <col min="6665" max="6681" width="0.88671875" style="74" customWidth="1"/>
    <col min="6682" max="6682" width="5.88671875" style="74" customWidth="1"/>
    <col min="6683" max="6716" width="0.88671875" style="74" customWidth="1"/>
    <col min="6717" max="6717" width="0" style="74" hidden="1" customWidth="1"/>
    <col min="6718" max="6720" width="0.88671875" style="74" customWidth="1"/>
    <col min="6721" max="6721" width="2.44140625" style="74" customWidth="1"/>
    <col min="6722" max="6737" width="0.88671875" style="74" customWidth="1"/>
    <col min="6738" max="6738" width="0.109375" style="74" customWidth="1"/>
    <col min="6739" max="6750" width="0.88671875" style="74" customWidth="1"/>
    <col min="6751" max="6751" width="2.88671875" style="74" customWidth="1"/>
    <col min="6752" max="6767" width="0.88671875" style="74" customWidth="1"/>
    <col min="6768" max="6768" width="12.6640625" style="74" customWidth="1"/>
    <col min="6769" max="6769" width="2.44140625" style="74" customWidth="1"/>
    <col min="6770" max="6774" width="0.88671875" style="74"/>
    <col min="6775" max="6775" width="5.88671875" style="74" customWidth="1"/>
    <col min="6776" max="6912" width="0.88671875" style="74"/>
    <col min="6913" max="6915" width="0.88671875" style="74" customWidth="1"/>
    <col min="6916" max="6916" width="0.44140625" style="74" customWidth="1"/>
    <col min="6917" max="6917" width="0.33203125" style="74" customWidth="1"/>
    <col min="6918" max="6920" width="0" style="74" hidden="1" customWidth="1"/>
    <col min="6921" max="6937" width="0.88671875" style="74" customWidth="1"/>
    <col min="6938" max="6938" width="5.88671875" style="74" customWidth="1"/>
    <col min="6939" max="6972" width="0.88671875" style="74" customWidth="1"/>
    <col min="6973" max="6973" width="0" style="74" hidden="1" customWidth="1"/>
    <col min="6974" max="6976" width="0.88671875" style="74" customWidth="1"/>
    <col min="6977" max="6977" width="2.44140625" style="74" customWidth="1"/>
    <col min="6978" max="6993" width="0.88671875" style="74" customWidth="1"/>
    <col min="6994" max="6994" width="0.109375" style="74" customWidth="1"/>
    <col min="6995" max="7006" width="0.88671875" style="74" customWidth="1"/>
    <col min="7007" max="7007" width="2.88671875" style="74" customWidth="1"/>
    <col min="7008" max="7023" width="0.88671875" style="74" customWidth="1"/>
    <col min="7024" max="7024" width="12.6640625" style="74" customWidth="1"/>
    <col min="7025" max="7025" width="2.44140625" style="74" customWidth="1"/>
    <col min="7026" max="7030" width="0.88671875" style="74"/>
    <col min="7031" max="7031" width="5.88671875" style="74" customWidth="1"/>
    <col min="7032" max="7168" width="0.88671875" style="74"/>
    <col min="7169" max="7171" width="0.88671875" style="74" customWidth="1"/>
    <col min="7172" max="7172" width="0.44140625" style="74" customWidth="1"/>
    <col min="7173" max="7173" width="0.33203125" style="74" customWidth="1"/>
    <col min="7174" max="7176" width="0" style="74" hidden="1" customWidth="1"/>
    <col min="7177" max="7193" width="0.88671875" style="74" customWidth="1"/>
    <col min="7194" max="7194" width="5.88671875" style="74" customWidth="1"/>
    <col min="7195" max="7228" width="0.88671875" style="74" customWidth="1"/>
    <col min="7229" max="7229" width="0" style="74" hidden="1" customWidth="1"/>
    <col min="7230" max="7232" width="0.88671875" style="74" customWidth="1"/>
    <col min="7233" max="7233" width="2.44140625" style="74" customWidth="1"/>
    <col min="7234" max="7249" width="0.88671875" style="74" customWidth="1"/>
    <col min="7250" max="7250" width="0.109375" style="74" customWidth="1"/>
    <col min="7251" max="7262" width="0.88671875" style="74" customWidth="1"/>
    <col min="7263" max="7263" width="2.88671875" style="74" customWidth="1"/>
    <col min="7264" max="7279" width="0.88671875" style="74" customWidth="1"/>
    <col min="7280" max="7280" width="12.6640625" style="74" customWidth="1"/>
    <col min="7281" max="7281" width="2.44140625" style="74" customWidth="1"/>
    <col min="7282" max="7286" width="0.88671875" style="74"/>
    <col min="7287" max="7287" width="5.88671875" style="74" customWidth="1"/>
    <col min="7288" max="7424" width="0.88671875" style="74"/>
    <col min="7425" max="7427" width="0.88671875" style="74" customWidth="1"/>
    <col min="7428" max="7428" width="0.44140625" style="74" customWidth="1"/>
    <col min="7429" max="7429" width="0.33203125" style="74" customWidth="1"/>
    <col min="7430" max="7432" width="0" style="74" hidden="1" customWidth="1"/>
    <col min="7433" max="7449" width="0.88671875" style="74" customWidth="1"/>
    <col min="7450" max="7450" width="5.88671875" style="74" customWidth="1"/>
    <col min="7451" max="7484" width="0.88671875" style="74" customWidth="1"/>
    <col min="7485" max="7485" width="0" style="74" hidden="1" customWidth="1"/>
    <col min="7486" max="7488" width="0.88671875" style="74" customWidth="1"/>
    <col min="7489" max="7489" width="2.44140625" style="74" customWidth="1"/>
    <col min="7490" max="7505" width="0.88671875" style="74" customWidth="1"/>
    <col min="7506" max="7506" width="0.109375" style="74" customWidth="1"/>
    <col min="7507" max="7518" width="0.88671875" style="74" customWidth="1"/>
    <col min="7519" max="7519" width="2.88671875" style="74" customWidth="1"/>
    <col min="7520" max="7535" width="0.88671875" style="74" customWidth="1"/>
    <col min="7536" max="7536" width="12.6640625" style="74" customWidth="1"/>
    <col min="7537" max="7537" width="2.44140625" style="74" customWidth="1"/>
    <col min="7538" max="7542" width="0.88671875" style="74"/>
    <col min="7543" max="7543" width="5.88671875" style="74" customWidth="1"/>
    <col min="7544" max="7680" width="0.88671875" style="74"/>
    <col min="7681" max="7683" width="0.88671875" style="74" customWidth="1"/>
    <col min="7684" max="7684" width="0.44140625" style="74" customWidth="1"/>
    <col min="7685" max="7685" width="0.33203125" style="74" customWidth="1"/>
    <col min="7686" max="7688" width="0" style="74" hidden="1" customWidth="1"/>
    <col min="7689" max="7705" width="0.88671875" style="74" customWidth="1"/>
    <col min="7706" max="7706" width="5.88671875" style="74" customWidth="1"/>
    <col min="7707" max="7740" width="0.88671875" style="74" customWidth="1"/>
    <col min="7741" max="7741" width="0" style="74" hidden="1" customWidth="1"/>
    <col min="7742" max="7744" width="0.88671875" style="74" customWidth="1"/>
    <col min="7745" max="7745" width="2.44140625" style="74" customWidth="1"/>
    <col min="7746" max="7761" width="0.88671875" style="74" customWidth="1"/>
    <col min="7762" max="7762" width="0.109375" style="74" customWidth="1"/>
    <col min="7763" max="7774" width="0.88671875" style="74" customWidth="1"/>
    <col min="7775" max="7775" width="2.88671875" style="74" customWidth="1"/>
    <col min="7776" max="7791" width="0.88671875" style="74" customWidth="1"/>
    <col min="7792" max="7792" width="12.6640625" style="74" customWidth="1"/>
    <col min="7793" max="7793" width="2.44140625" style="74" customWidth="1"/>
    <col min="7794" max="7798" width="0.88671875" style="74"/>
    <col min="7799" max="7799" width="5.88671875" style="74" customWidth="1"/>
    <col min="7800" max="7936" width="0.88671875" style="74"/>
    <col min="7937" max="7939" width="0.88671875" style="74" customWidth="1"/>
    <col min="7940" max="7940" width="0.44140625" style="74" customWidth="1"/>
    <col min="7941" max="7941" width="0.33203125" style="74" customWidth="1"/>
    <col min="7942" max="7944" width="0" style="74" hidden="1" customWidth="1"/>
    <col min="7945" max="7961" width="0.88671875" style="74" customWidth="1"/>
    <col min="7962" max="7962" width="5.88671875" style="74" customWidth="1"/>
    <col min="7963" max="7996" width="0.88671875" style="74" customWidth="1"/>
    <col min="7997" max="7997" width="0" style="74" hidden="1" customWidth="1"/>
    <col min="7998" max="8000" width="0.88671875" style="74" customWidth="1"/>
    <col min="8001" max="8001" width="2.44140625" style="74" customWidth="1"/>
    <col min="8002" max="8017" width="0.88671875" style="74" customWidth="1"/>
    <col min="8018" max="8018" width="0.109375" style="74" customWidth="1"/>
    <col min="8019" max="8030" width="0.88671875" style="74" customWidth="1"/>
    <col min="8031" max="8031" width="2.88671875" style="74" customWidth="1"/>
    <col min="8032" max="8047" width="0.88671875" style="74" customWidth="1"/>
    <col min="8048" max="8048" width="12.6640625" style="74" customWidth="1"/>
    <col min="8049" max="8049" width="2.44140625" style="74" customWidth="1"/>
    <col min="8050" max="8054" width="0.88671875" style="74"/>
    <col min="8055" max="8055" width="5.88671875" style="74" customWidth="1"/>
    <col min="8056" max="8192" width="0.88671875" style="74"/>
    <col min="8193" max="8195" width="0.88671875" style="74" customWidth="1"/>
    <col min="8196" max="8196" width="0.44140625" style="74" customWidth="1"/>
    <col min="8197" max="8197" width="0.33203125" style="74" customWidth="1"/>
    <col min="8198" max="8200" width="0" style="74" hidden="1" customWidth="1"/>
    <col min="8201" max="8217" width="0.88671875" style="74" customWidth="1"/>
    <col min="8218" max="8218" width="5.88671875" style="74" customWidth="1"/>
    <col min="8219" max="8252" width="0.88671875" style="74" customWidth="1"/>
    <col min="8253" max="8253" width="0" style="74" hidden="1" customWidth="1"/>
    <col min="8254" max="8256" width="0.88671875" style="74" customWidth="1"/>
    <col min="8257" max="8257" width="2.44140625" style="74" customWidth="1"/>
    <col min="8258" max="8273" width="0.88671875" style="74" customWidth="1"/>
    <col min="8274" max="8274" width="0.109375" style="74" customWidth="1"/>
    <col min="8275" max="8286" width="0.88671875" style="74" customWidth="1"/>
    <col min="8287" max="8287" width="2.88671875" style="74" customWidth="1"/>
    <col min="8288" max="8303" width="0.88671875" style="74" customWidth="1"/>
    <col min="8304" max="8304" width="12.6640625" style="74" customWidth="1"/>
    <col min="8305" max="8305" width="2.44140625" style="74" customWidth="1"/>
    <col min="8306" max="8310" width="0.88671875" style="74"/>
    <col min="8311" max="8311" width="5.88671875" style="74" customWidth="1"/>
    <col min="8312" max="8448" width="0.88671875" style="74"/>
    <col min="8449" max="8451" width="0.88671875" style="74" customWidth="1"/>
    <col min="8452" max="8452" width="0.44140625" style="74" customWidth="1"/>
    <col min="8453" max="8453" width="0.33203125" style="74" customWidth="1"/>
    <col min="8454" max="8456" width="0" style="74" hidden="1" customWidth="1"/>
    <col min="8457" max="8473" width="0.88671875" style="74" customWidth="1"/>
    <col min="8474" max="8474" width="5.88671875" style="74" customWidth="1"/>
    <col min="8475" max="8508" width="0.88671875" style="74" customWidth="1"/>
    <col min="8509" max="8509" width="0" style="74" hidden="1" customWidth="1"/>
    <col min="8510" max="8512" width="0.88671875" style="74" customWidth="1"/>
    <col min="8513" max="8513" width="2.44140625" style="74" customWidth="1"/>
    <col min="8514" max="8529" width="0.88671875" style="74" customWidth="1"/>
    <col min="8530" max="8530" width="0.109375" style="74" customWidth="1"/>
    <col min="8531" max="8542" width="0.88671875" style="74" customWidth="1"/>
    <col min="8543" max="8543" width="2.88671875" style="74" customWidth="1"/>
    <col min="8544" max="8559" width="0.88671875" style="74" customWidth="1"/>
    <col min="8560" max="8560" width="12.6640625" style="74" customWidth="1"/>
    <col min="8561" max="8561" width="2.44140625" style="74" customWidth="1"/>
    <col min="8562" max="8566" width="0.88671875" style="74"/>
    <col min="8567" max="8567" width="5.88671875" style="74" customWidth="1"/>
    <col min="8568" max="8704" width="0.88671875" style="74"/>
    <col min="8705" max="8707" width="0.88671875" style="74" customWidth="1"/>
    <col min="8708" max="8708" width="0.44140625" style="74" customWidth="1"/>
    <col min="8709" max="8709" width="0.33203125" style="74" customWidth="1"/>
    <col min="8710" max="8712" width="0" style="74" hidden="1" customWidth="1"/>
    <col min="8713" max="8729" width="0.88671875" style="74" customWidth="1"/>
    <col min="8730" max="8730" width="5.88671875" style="74" customWidth="1"/>
    <col min="8731" max="8764" width="0.88671875" style="74" customWidth="1"/>
    <col min="8765" max="8765" width="0" style="74" hidden="1" customWidth="1"/>
    <col min="8766" max="8768" width="0.88671875" style="74" customWidth="1"/>
    <col min="8769" max="8769" width="2.44140625" style="74" customWidth="1"/>
    <col min="8770" max="8785" width="0.88671875" style="74" customWidth="1"/>
    <col min="8786" max="8786" width="0.109375" style="74" customWidth="1"/>
    <col min="8787" max="8798" width="0.88671875" style="74" customWidth="1"/>
    <col min="8799" max="8799" width="2.88671875" style="74" customWidth="1"/>
    <col min="8800" max="8815" width="0.88671875" style="74" customWidth="1"/>
    <col min="8816" max="8816" width="12.6640625" style="74" customWidth="1"/>
    <col min="8817" max="8817" width="2.44140625" style="74" customWidth="1"/>
    <col min="8818" max="8822" width="0.88671875" style="74"/>
    <col min="8823" max="8823" width="5.88671875" style="74" customWidth="1"/>
    <col min="8824" max="8960" width="0.88671875" style="74"/>
    <col min="8961" max="8963" width="0.88671875" style="74" customWidth="1"/>
    <col min="8964" max="8964" width="0.44140625" style="74" customWidth="1"/>
    <col min="8965" max="8965" width="0.33203125" style="74" customWidth="1"/>
    <col min="8966" max="8968" width="0" style="74" hidden="1" customWidth="1"/>
    <col min="8969" max="8985" width="0.88671875" style="74" customWidth="1"/>
    <col min="8986" max="8986" width="5.88671875" style="74" customWidth="1"/>
    <col min="8987" max="9020" width="0.88671875" style="74" customWidth="1"/>
    <col min="9021" max="9021" width="0" style="74" hidden="1" customWidth="1"/>
    <col min="9022" max="9024" width="0.88671875" style="74" customWidth="1"/>
    <col min="9025" max="9025" width="2.44140625" style="74" customWidth="1"/>
    <col min="9026" max="9041" width="0.88671875" style="74" customWidth="1"/>
    <col min="9042" max="9042" width="0.109375" style="74" customWidth="1"/>
    <col min="9043" max="9054" width="0.88671875" style="74" customWidth="1"/>
    <col min="9055" max="9055" width="2.88671875" style="74" customWidth="1"/>
    <col min="9056" max="9071" width="0.88671875" style="74" customWidth="1"/>
    <col min="9072" max="9072" width="12.6640625" style="74" customWidth="1"/>
    <col min="9073" max="9073" width="2.44140625" style="74" customWidth="1"/>
    <col min="9074" max="9078" width="0.88671875" style="74"/>
    <col min="9079" max="9079" width="5.88671875" style="74" customWidth="1"/>
    <col min="9080" max="9216" width="0.88671875" style="74"/>
    <col min="9217" max="9219" width="0.88671875" style="74" customWidth="1"/>
    <col min="9220" max="9220" width="0.44140625" style="74" customWidth="1"/>
    <col min="9221" max="9221" width="0.33203125" style="74" customWidth="1"/>
    <col min="9222" max="9224" width="0" style="74" hidden="1" customWidth="1"/>
    <col min="9225" max="9241" width="0.88671875" style="74" customWidth="1"/>
    <col min="9242" max="9242" width="5.88671875" style="74" customWidth="1"/>
    <col min="9243" max="9276" width="0.88671875" style="74" customWidth="1"/>
    <col min="9277" max="9277" width="0" style="74" hidden="1" customWidth="1"/>
    <col min="9278" max="9280" width="0.88671875" style="74" customWidth="1"/>
    <col min="9281" max="9281" width="2.44140625" style="74" customWidth="1"/>
    <col min="9282" max="9297" width="0.88671875" style="74" customWidth="1"/>
    <col min="9298" max="9298" width="0.109375" style="74" customWidth="1"/>
    <col min="9299" max="9310" width="0.88671875" style="74" customWidth="1"/>
    <col min="9311" max="9311" width="2.88671875" style="74" customWidth="1"/>
    <col min="9312" max="9327" width="0.88671875" style="74" customWidth="1"/>
    <col min="9328" max="9328" width="12.6640625" style="74" customWidth="1"/>
    <col min="9329" max="9329" width="2.44140625" style="74" customWidth="1"/>
    <col min="9330" max="9334" width="0.88671875" style="74"/>
    <col min="9335" max="9335" width="5.88671875" style="74" customWidth="1"/>
    <col min="9336" max="9472" width="0.88671875" style="74"/>
    <col min="9473" max="9475" width="0.88671875" style="74" customWidth="1"/>
    <col min="9476" max="9476" width="0.44140625" style="74" customWidth="1"/>
    <col min="9477" max="9477" width="0.33203125" style="74" customWidth="1"/>
    <col min="9478" max="9480" width="0" style="74" hidden="1" customWidth="1"/>
    <col min="9481" max="9497" width="0.88671875" style="74" customWidth="1"/>
    <col min="9498" max="9498" width="5.88671875" style="74" customWidth="1"/>
    <col min="9499" max="9532" width="0.88671875" style="74" customWidth="1"/>
    <col min="9533" max="9533" width="0" style="74" hidden="1" customWidth="1"/>
    <col min="9534" max="9536" width="0.88671875" style="74" customWidth="1"/>
    <col min="9537" max="9537" width="2.44140625" style="74" customWidth="1"/>
    <col min="9538" max="9553" width="0.88671875" style="74" customWidth="1"/>
    <col min="9554" max="9554" width="0.109375" style="74" customWidth="1"/>
    <col min="9555" max="9566" width="0.88671875" style="74" customWidth="1"/>
    <col min="9567" max="9567" width="2.88671875" style="74" customWidth="1"/>
    <col min="9568" max="9583" width="0.88671875" style="74" customWidth="1"/>
    <col min="9584" max="9584" width="12.6640625" style="74" customWidth="1"/>
    <col min="9585" max="9585" width="2.44140625" style="74" customWidth="1"/>
    <col min="9586" max="9590" width="0.88671875" style="74"/>
    <col min="9591" max="9591" width="5.88671875" style="74" customWidth="1"/>
    <col min="9592" max="9728" width="0.88671875" style="74"/>
    <col min="9729" max="9731" width="0.88671875" style="74" customWidth="1"/>
    <col min="9732" max="9732" width="0.44140625" style="74" customWidth="1"/>
    <col min="9733" max="9733" width="0.33203125" style="74" customWidth="1"/>
    <col min="9734" max="9736" width="0" style="74" hidden="1" customWidth="1"/>
    <col min="9737" max="9753" width="0.88671875" style="74" customWidth="1"/>
    <col min="9754" max="9754" width="5.88671875" style="74" customWidth="1"/>
    <col min="9755" max="9788" width="0.88671875" style="74" customWidth="1"/>
    <col min="9789" max="9789" width="0" style="74" hidden="1" customWidth="1"/>
    <col min="9790" max="9792" width="0.88671875" style="74" customWidth="1"/>
    <col min="9793" max="9793" width="2.44140625" style="74" customWidth="1"/>
    <col min="9794" max="9809" width="0.88671875" style="74" customWidth="1"/>
    <col min="9810" max="9810" width="0.109375" style="74" customWidth="1"/>
    <col min="9811" max="9822" width="0.88671875" style="74" customWidth="1"/>
    <col min="9823" max="9823" width="2.88671875" style="74" customWidth="1"/>
    <col min="9824" max="9839" width="0.88671875" style="74" customWidth="1"/>
    <col min="9840" max="9840" width="12.6640625" style="74" customWidth="1"/>
    <col min="9841" max="9841" width="2.44140625" style="74" customWidth="1"/>
    <col min="9842" max="9846" width="0.88671875" style="74"/>
    <col min="9847" max="9847" width="5.88671875" style="74" customWidth="1"/>
    <col min="9848" max="9984" width="0.88671875" style="74"/>
    <col min="9985" max="9987" width="0.88671875" style="74" customWidth="1"/>
    <col min="9988" max="9988" width="0.44140625" style="74" customWidth="1"/>
    <col min="9989" max="9989" width="0.33203125" style="74" customWidth="1"/>
    <col min="9990" max="9992" width="0" style="74" hidden="1" customWidth="1"/>
    <col min="9993" max="10009" width="0.88671875" style="74" customWidth="1"/>
    <col min="10010" max="10010" width="5.88671875" style="74" customWidth="1"/>
    <col min="10011" max="10044" width="0.88671875" style="74" customWidth="1"/>
    <col min="10045" max="10045" width="0" style="74" hidden="1" customWidth="1"/>
    <col min="10046" max="10048" width="0.88671875" style="74" customWidth="1"/>
    <col min="10049" max="10049" width="2.44140625" style="74" customWidth="1"/>
    <col min="10050" max="10065" width="0.88671875" style="74" customWidth="1"/>
    <col min="10066" max="10066" width="0.109375" style="74" customWidth="1"/>
    <col min="10067" max="10078" width="0.88671875" style="74" customWidth="1"/>
    <col min="10079" max="10079" width="2.88671875" style="74" customWidth="1"/>
    <col min="10080" max="10095" width="0.88671875" style="74" customWidth="1"/>
    <col min="10096" max="10096" width="12.6640625" style="74" customWidth="1"/>
    <col min="10097" max="10097" width="2.44140625" style="74" customWidth="1"/>
    <col min="10098" max="10102" width="0.88671875" style="74"/>
    <col min="10103" max="10103" width="5.88671875" style="74" customWidth="1"/>
    <col min="10104" max="10240" width="0.88671875" style="74"/>
    <col min="10241" max="10243" width="0.88671875" style="74" customWidth="1"/>
    <col min="10244" max="10244" width="0.44140625" style="74" customWidth="1"/>
    <col min="10245" max="10245" width="0.33203125" style="74" customWidth="1"/>
    <col min="10246" max="10248" width="0" style="74" hidden="1" customWidth="1"/>
    <col min="10249" max="10265" width="0.88671875" style="74" customWidth="1"/>
    <col min="10266" max="10266" width="5.88671875" style="74" customWidth="1"/>
    <col min="10267" max="10300" width="0.88671875" style="74" customWidth="1"/>
    <col min="10301" max="10301" width="0" style="74" hidden="1" customWidth="1"/>
    <col min="10302" max="10304" width="0.88671875" style="74" customWidth="1"/>
    <col min="10305" max="10305" width="2.44140625" style="74" customWidth="1"/>
    <col min="10306" max="10321" width="0.88671875" style="74" customWidth="1"/>
    <col min="10322" max="10322" width="0.109375" style="74" customWidth="1"/>
    <col min="10323" max="10334" width="0.88671875" style="74" customWidth="1"/>
    <col min="10335" max="10335" width="2.88671875" style="74" customWidth="1"/>
    <col min="10336" max="10351" width="0.88671875" style="74" customWidth="1"/>
    <col min="10352" max="10352" width="12.6640625" style="74" customWidth="1"/>
    <col min="10353" max="10353" width="2.44140625" style="74" customWidth="1"/>
    <col min="10354" max="10358" width="0.88671875" style="74"/>
    <col min="10359" max="10359" width="5.88671875" style="74" customWidth="1"/>
    <col min="10360" max="10496" width="0.88671875" style="74"/>
    <col min="10497" max="10499" width="0.88671875" style="74" customWidth="1"/>
    <col min="10500" max="10500" width="0.44140625" style="74" customWidth="1"/>
    <col min="10501" max="10501" width="0.33203125" style="74" customWidth="1"/>
    <col min="10502" max="10504" width="0" style="74" hidden="1" customWidth="1"/>
    <col min="10505" max="10521" width="0.88671875" style="74" customWidth="1"/>
    <col min="10522" max="10522" width="5.88671875" style="74" customWidth="1"/>
    <col min="10523" max="10556" width="0.88671875" style="74" customWidth="1"/>
    <col min="10557" max="10557" width="0" style="74" hidden="1" customWidth="1"/>
    <col min="10558" max="10560" width="0.88671875" style="74" customWidth="1"/>
    <col min="10561" max="10561" width="2.44140625" style="74" customWidth="1"/>
    <col min="10562" max="10577" width="0.88671875" style="74" customWidth="1"/>
    <col min="10578" max="10578" width="0.109375" style="74" customWidth="1"/>
    <col min="10579" max="10590" width="0.88671875" style="74" customWidth="1"/>
    <col min="10591" max="10591" width="2.88671875" style="74" customWidth="1"/>
    <col min="10592" max="10607" width="0.88671875" style="74" customWidth="1"/>
    <col min="10608" max="10608" width="12.6640625" style="74" customWidth="1"/>
    <col min="10609" max="10609" width="2.44140625" style="74" customWidth="1"/>
    <col min="10610" max="10614" width="0.88671875" style="74"/>
    <col min="10615" max="10615" width="5.88671875" style="74" customWidth="1"/>
    <col min="10616" max="10752" width="0.88671875" style="74"/>
    <col min="10753" max="10755" width="0.88671875" style="74" customWidth="1"/>
    <col min="10756" max="10756" width="0.44140625" style="74" customWidth="1"/>
    <col min="10757" max="10757" width="0.33203125" style="74" customWidth="1"/>
    <col min="10758" max="10760" width="0" style="74" hidden="1" customWidth="1"/>
    <col min="10761" max="10777" width="0.88671875" style="74" customWidth="1"/>
    <col min="10778" max="10778" width="5.88671875" style="74" customWidth="1"/>
    <col min="10779" max="10812" width="0.88671875" style="74" customWidth="1"/>
    <col min="10813" max="10813" width="0" style="74" hidden="1" customWidth="1"/>
    <col min="10814" max="10816" width="0.88671875" style="74" customWidth="1"/>
    <col min="10817" max="10817" width="2.44140625" style="74" customWidth="1"/>
    <col min="10818" max="10833" width="0.88671875" style="74" customWidth="1"/>
    <col min="10834" max="10834" width="0.109375" style="74" customWidth="1"/>
    <col min="10835" max="10846" width="0.88671875" style="74" customWidth="1"/>
    <col min="10847" max="10847" width="2.88671875" style="74" customWidth="1"/>
    <col min="10848" max="10863" width="0.88671875" style="74" customWidth="1"/>
    <col min="10864" max="10864" width="12.6640625" style="74" customWidth="1"/>
    <col min="10865" max="10865" width="2.44140625" style="74" customWidth="1"/>
    <col min="10866" max="10870" width="0.88671875" style="74"/>
    <col min="10871" max="10871" width="5.88671875" style="74" customWidth="1"/>
    <col min="10872" max="11008" width="0.88671875" style="74"/>
    <col min="11009" max="11011" width="0.88671875" style="74" customWidth="1"/>
    <col min="11012" max="11012" width="0.44140625" style="74" customWidth="1"/>
    <col min="11013" max="11013" width="0.33203125" style="74" customWidth="1"/>
    <col min="11014" max="11016" width="0" style="74" hidden="1" customWidth="1"/>
    <col min="11017" max="11033" width="0.88671875" style="74" customWidth="1"/>
    <col min="11034" max="11034" width="5.88671875" style="74" customWidth="1"/>
    <col min="11035" max="11068" width="0.88671875" style="74" customWidth="1"/>
    <col min="11069" max="11069" width="0" style="74" hidden="1" customWidth="1"/>
    <col min="11070" max="11072" width="0.88671875" style="74" customWidth="1"/>
    <col min="11073" max="11073" width="2.44140625" style="74" customWidth="1"/>
    <col min="11074" max="11089" width="0.88671875" style="74" customWidth="1"/>
    <col min="11090" max="11090" width="0.109375" style="74" customWidth="1"/>
    <col min="11091" max="11102" width="0.88671875" style="74" customWidth="1"/>
    <col min="11103" max="11103" width="2.88671875" style="74" customWidth="1"/>
    <col min="11104" max="11119" width="0.88671875" style="74" customWidth="1"/>
    <col min="11120" max="11120" width="12.6640625" style="74" customWidth="1"/>
    <col min="11121" max="11121" width="2.44140625" style="74" customWidth="1"/>
    <col min="11122" max="11126" width="0.88671875" style="74"/>
    <col min="11127" max="11127" width="5.88671875" style="74" customWidth="1"/>
    <col min="11128" max="11264" width="0.88671875" style="74"/>
    <col min="11265" max="11267" width="0.88671875" style="74" customWidth="1"/>
    <col min="11268" max="11268" width="0.44140625" style="74" customWidth="1"/>
    <col min="11269" max="11269" width="0.33203125" style="74" customWidth="1"/>
    <col min="11270" max="11272" width="0" style="74" hidden="1" customWidth="1"/>
    <col min="11273" max="11289" width="0.88671875" style="74" customWidth="1"/>
    <col min="11290" max="11290" width="5.88671875" style="74" customWidth="1"/>
    <col min="11291" max="11324" width="0.88671875" style="74" customWidth="1"/>
    <col min="11325" max="11325" width="0" style="74" hidden="1" customWidth="1"/>
    <col min="11326" max="11328" width="0.88671875" style="74" customWidth="1"/>
    <col min="11329" max="11329" width="2.44140625" style="74" customWidth="1"/>
    <col min="11330" max="11345" width="0.88671875" style="74" customWidth="1"/>
    <col min="11346" max="11346" width="0.109375" style="74" customWidth="1"/>
    <col min="11347" max="11358" width="0.88671875" style="74" customWidth="1"/>
    <col min="11359" max="11359" width="2.88671875" style="74" customWidth="1"/>
    <col min="11360" max="11375" width="0.88671875" style="74" customWidth="1"/>
    <col min="11376" max="11376" width="12.6640625" style="74" customWidth="1"/>
    <col min="11377" max="11377" width="2.44140625" style="74" customWidth="1"/>
    <col min="11378" max="11382" width="0.88671875" style="74"/>
    <col min="11383" max="11383" width="5.88671875" style="74" customWidth="1"/>
    <col min="11384" max="11520" width="0.88671875" style="74"/>
    <col min="11521" max="11523" width="0.88671875" style="74" customWidth="1"/>
    <col min="11524" max="11524" width="0.44140625" style="74" customWidth="1"/>
    <col min="11525" max="11525" width="0.33203125" style="74" customWidth="1"/>
    <col min="11526" max="11528" width="0" style="74" hidden="1" customWidth="1"/>
    <col min="11529" max="11545" width="0.88671875" style="74" customWidth="1"/>
    <col min="11546" max="11546" width="5.88671875" style="74" customWidth="1"/>
    <col min="11547" max="11580" width="0.88671875" style="74" customWidth="1"/>
    <col min="11581" max="11581" width="0" style="74" hidden="1" customWidth="1"/>
    <col min="11582" max="11584" width="0.88671875" style="74" customWidth="1"/>
    <col min="11585" max="11585" width="2.44140625" style="74" customWidth="1"/>
    <col min="11586" max="11601" width="0.88671875" style="74" customWidth="1"/>
    <col min="11602" max="11602" width="0.109375" style="74" customWidth="1"/>
    <col min="11603" max="11614" width="0.88671875" style="74" customWidth="1"/>
    <col min="11615" max="11615" width="2.88671875" style="74" customWidth="1"/>
    <col min="11616" max="11631" width="0.88671875" style="74" customWidth="1"/>
    <col min="11632" max="11632" width="12.6640625" style="74" customWidth="1"/>
    <col min="11633" max="11633" width="2.44140625" style="74" customWidth="1"/>
    <col min="11634" max="11638" width="0.88671875" style="74"/>
    <col min="11639" max="11639" width="5.88671875" style="74" customWidth="1"/>
    <col min="11640" max="11776" width="0.88671875" style="74"/>
    <col min="11777" max="11779" width="0.88671875" style="74" customWidth="1"/>
    <col min="11780" max="11780" width="0.44140625" style="74" customWidth="1"/>
    <col min="11781" max="11781" width="0.33203125" style="74" customWidth="1"/>
    <col min="11782" max="11784" width="0" style="74" hidden="1" customWidth="1"/>
    <col min="11785" max="11801" width="0.88671875" style="74" customWidth="1"/>
    <col min="11802" max="11802" width="5.88671875" style="74" customWidth="1"/>
    <col min="11803" max="11836" width="0.88671875" style="74" customWidth="1"/>
    <col min="11837" max="11837" width="0" style="74" hidden="1" customWidth="1"/>
    <col min="11838" max="11840" width="0.88671875" style="74" customWidth="1"/>
    <col min="11841" max="11841" width="2.44140625" style="74" customWidth="1"/>
    <col min="11842" max="11857" width="0.88671875" style="74" customWidth="1"/>
    <col min="11858" max="11858" width="0.109375" style="74" customWidth="1"/>
    <col min="11859" max="11870" width="0.88671875" style="74" customWidth="1"/>
    <col min="11871" max="11871" width="2.88671875" style="74" customWidth="1"/>
    <col min="11872" max="11887" width="0.88671875" style="74" customWidth="1"/>
    <col min="11888" max="11888" width="12.6640625" style="74" customWidth="1"/>
    <col min="11889" max="11889" width="2.44140625" style="74" customWidth="1"/>
    <col min="11890" max="11894" width="0.88671875" style="74"/>
    <col min="11895" max="11895" width="5.88671875" style="74" customWidth="1"/>
    <col min="11896" max="12032" width="0.88671875" style="74"/>
    <col min="12033" max="12035" width="0.88671875" style="74" customWidth="1"/>
    <col min="12036" max="12036" width="0.44140625" style="74" customWidth="1"/>
    <col min="12037" max="12037" width="0.33203125" style="74" customWidth="1"/>
    <col min="12038" max="12040" width="0" style="74" hidden="1" customWidth="1"/>
    <col min="12041" max="12057" width="0.88671875" style="74" customWidth="1"/>
    <col min="12058" max="12058" width="5.88671875" style="74" customWidth="1"/>
    <col min="12059" max="12092" width="0.88671875" style="74" customWidth="1"/>
    <col min="12093" max="12093" width="0" style="74" hidden="1" customWidth="1"/>
    <col min="12094" max="12096" width="0.88671875" style="74" customWidth="1"/>
    <col min="12097" max="12097" width="2.44140625" style="74" customWidth="1"/>
    <col min="12098" max="12113" width="0.88671875" style="74" customWidth="1"/>
    <col min="12114" max="12114" width="0.109375" style="74" customWidth="1"/>
    <col min="12115" max="12126" width="0.88671875" style="74" customWidth="1"/>
    <col min="12127" max="12127" width="2.88671875" style="74" customWidth="1"/>
    <col min="12128" max="12143" width="0.88671875" style="74" customWidth="1"/>
    <col min="12144" max="12144" width="12.6640625" style="74" customWidth="1"/>
    <col min="12145" max="12145" width="2.44140625" style="74" customWidth="1"/>
    <col min="12146" max="12150" width="0.88671875" style="74"/>
    <col min="12151" max="12151" width="5.88671875" style="74" customWidth="1"/>
    <col min="12152" max="12288" width="0.88671875" style="74"/>
    <col min="12289" max="12291" width="0.88671875" style="74" customWidth="1"/>
    <col min="12292" max="12292" width="0.44140625" style="74" customWidth="1"/>
    <col min="12293" max="12293" width="0.33203125" style="74" customWidth="1"/>
    <col min="12294" max="12296" width="0" style="74" hidden="1" customWidth="1"/>
    <col min="12297" max="12313" width="0.88671875" style="74" customWidth="1"/>
    <col min="12314" max="12314" width="5.88671875" style="74" customWidth="1"/>
    <col min="12315" max="12348" width="0.88671875" style="74" customWidth="1"/>
    <col min="12349" max="12349" width="0" style="74" hidden="1" customWidth="1"/>
    <col min="12350" max="12352" width="0.88671875" style="74" customWidth="1"/>
    <col min="12353" max="12353" width="2.44140625" style="74" customWidth="1"/>
    <col min="12354" max="12369" width="0.88671875" style="74" customWidth="1"/>
    <col min="12370" max="12370" width="0.109375" style="74" customWidth="1"/>
    <col min="12371" max="12382" width="0.88671875" style="74" customWidth="1"/>
    <col min="12383" max="12383" width="2.88671875" style="74" customWidth="1"/>
    <col min="12384" max="12399" width="0.88671875" style="74" customWidth="1"/>
    <col min="12400" max="12400" width="12.6640625" style="74" customWidth="1"/>
    <col min="12401" max="12401" width="2.44140625" style="74" customWidth="1"/>
    <col min="12402" max="12406" width="0.88671875" style="74"/>
    <col min="12407" max="12407" width="5.88671875" style="74" customWidth="1"/>
    <col min="12408" max="12544" width="0.88671875" style="74"/>
    <col min="12545" max="12547" width="0.88671875" style="74" customWidth="1"/>
    <col min="12548" max="12548" width="0.44140625" style="74" customWidth="1"/>
    <col min="12549" max="12549" width="0.33203125" style="74" customWidth="1"/>
    <col min="12550" max="12552" width="0" style="74" hidden="1" customWidth="1"/>
    <col min="12553" max="12569" width="0.88671875" style="74" customWidth="1"/>
    <col min="12570" max="12570" width="5.88671875" style="74" customWidth="1"/>
    <col min="12571" max="12604" width="0.88671875" style="74" customWidth="1"/>
    <col min="12605" max="12605" width="0" style="74" hidden="1" customWidth="1"/>
    <col min="12606" max="12608" width="0.88671875" style="74" customWidth="1"/>
    <col min="12609" max="12609" width="2.44140625" style="74" customWidth="1"/>
    <col min="12610" max="12625" width="0.88671875" style="74" customWidth="1"/>
    <col min="12626" max="12626" width="0.109375" style="74" customWidth="1"/>
    <col min="12627" max="12638" width="0.88671875" style="74" customWidth="1"/>
    <col min="12639" max="12639" width="2.88671875" style="74" customWidth="1"/>
    <col min="12640" max="12655" width="0.88671875" style="74" customWidth="1"/>
    <col min="12656" max="12656" width="12.6640625" style="74" customWidth="1"/>
    <col min="12657" max="12657" width="2.44140625" style="74" customWidth="1"/>
    <col min="12658" max="12662" width="0.88671875" style="74"/>
    <col min="12663" max="12663" width="5.88671875" style="74" customWidth="1"/>
    <col min="12664" max="12800" width="0.88671875" style="74"/>
    <col min="12801" max="12803" width="0.88671875" style="74" customWidth="1"/>
    <col min="12804" max="12804" width="0.44140625" style="74" customWidth="1"/>
    <col min="12805" max="12805" width="0.33203125" style="74" customWidth="1"/>
    <col min="12806" max="12808" width="0" style="74" hidden="1" customWidth="1"/>
    <col min="12809" max="12825" width="0.88671875" style="74" customWidth="1"/>
    <col min="12826" max="12826" width="5.88671875" style="74" customWidth="1"/>
    <col min="12827" max="12860" width="0.88671875" style="74" customWidth="1"/>
    <col min="12861" max="12861" width="0" style="74" hidden="1" customWidth="1"/>
    <col min="12862" max="12864" width="0.88671875" style="74" customWidth="1"/>
    <col min="12865" max="12865" width="2.44140625" style="74" customWidth="1"/>
    <col min="12866" max="12881" width="0.88671875" style="74" customWidth="1"/>
    <col min="12882" max="12882" width="0.109375" style="74" customWidth="1"/>
    <col min="12883" max="12894" width="0.88671875" style="74" customWidth="1"/>
    <col min="12895" max="12895" width="2.88671875" style="74" customWidth="1"/>
    <col min="12896" max="12911" width="0.88671875" style="74" customWidth="1"/>
    <col min="12912" max="12912" width="12.6640625" style="74" customWidth="1"/>
    <col min="12913" max="12913" width="2.44140625" style="74" customWidth="1"/>
    <col min="12914" max="12918" width="0.88671875" style="74"/>
    <col min="12919" max="12919" width="5.88671875" style="74" customWidth="1"/>
    <col min="12920" max="13056" width="0.88671875" style="74"/>
    <col min="13057" max="13059" width="0.88671875" style="74" customWidth="1"/>
    <col min="13060" max="13060" width="0.44140625" style="74" customWidth="1"/>
    <col min="13061" max="13061" width="0.33203125" style="74" customWidth="1"/>
    <col min="13062" max="13064" width="0" style="74" hidden="1" customWidth="1"/>
    <col min="13065" max="13081" width="0.88671875" style="74" customWidth="1"/>
    <col min="13082" max="13082" width="5.88671875" style="74" customWidth="1"/>
    <col min="13083" max="13116" width="0.88671875" style="74" customWidth="1"/>
    <col min="13117" max="13117" width="0" style="74" hidden="1" customWidth="1"/>
    <col min="13118" max="13120" width="0.88671875" style="74" customWidth="1"/>
    <col min="13121" max="13121" width="2.44140625" style="74" customWidth="1"/>
    <col min="13122" max="13137" width="0.88671875" style="74" customWidth="1"/>
    <col min="13138" max="13138" width="0.109375" style="74" customWidth="1"/>
    <col min="13139" max="13150" width="0.88671875" style="74" customWidth="1"/>
    <col min="13151" max="13151" width="2.88671875" style="74" customWidth="1"/>
    <col min="13152" max="13167" width="0.88671875" style="74" customWidth="1"/>
    <col min="13168" max="13168" width="12.6640625" style="74" customWidth="1"/>
    <col min="13169" max="13169" width="2.44140625" style="74" customWidth="1"/>
    <col min="13170" max="13174" width="0.88671875" style="74"/>
    <col min="13175" max="13175" width="5.88671875" style="74" customWidth="1"/>
    <col min="13176" max="13312" width="0.88671875" style="74"/>
    <col min="13313" max="13315" width="0.88671875" style="74" customWidth="1"/>
    <col min="13316" max="13316" width="0.44140625" style="74" customWidth="1"/>
    <col min="13317" max="13317" width="0.33203125" style="74" customWidth="1"/>
    <col min="13318" max="13320" width="0" style="74" hidden="1" customWidth="1"/>
    <col min="13321" max="13337" width="0.88671875" style="74" customWidth="1"/>
    <col min="13338" max="13338" width="5.88671875" style="74" customWidth="1"/>
    <col min="13339" max="13372" width="0.88671875" style="74" customWidth="1"/>
    <col min="13373" max="13373" width="0" style="74" hidden="1" customWidth="1"/>
    <col min="13374" max="13376" width="0.88671875" style="74" customWidth="1"/>
    <col min="13377" max="13377" width="2.44140625" style="74" customWidth="1"/>
    <col min="13378" max="13393" width="0.88671875" style="74" customWidth="1"/>
    <col min="13394" max="13394" width="0.109375" style="74" customWidth="1"/>
    <col min="13395" max="13406" width="0.88671875" style="74" customWidth="1"/>
    <col min="13407" max="13407" width="2.88671875" style="74" customWidth="1"/>
    <col min="13408" max="13423" width="0.88671875" style="74" customWidth="1"/>
    <col min="13424" max="13424" width="12.6640625" style="74" customWidth="1"/>
    <col min="13425" max="13425" width="2.44140625" style="74" customWidth="1"/>
    <col min="13426" max="13430" width="0.88671875" style="74"/>
    <col min="13431" max="13431" width="5.88671875" style="74" customWidth="1"/>
    <col min="13432" max="13568" width="0.88671875" style="74"/>
    <col min="13569" max="13571" width="0.88671875" style="74" customWidth="1"/>
    <col min="13572" max="13572" width="0.44140625" style="74" customWidth="1"/>
    <col min="13573" max="13573" width="0.33203125" style="74" customWidth="1"/>
    <col min="13574" max="13576" width="0" style="74" hidden="1" customWidth="1"/>
    <col min="13577" max="13593" width="0.88671875" style="74" customWidth="1"/>
    <col min="13594" max="13594" width="5.88671875" style="74" customWidth="1"/>
    <col min="13595" max="13628" width="0.88671875" style="74" customWidth="1"/>
    <col min="13629" max="13629" width="0" style="74" hidden="1" customWidth="1"/>
    <col min="13630" max="13632" width="0.88671875" style="74" customWidth="1"/>
    <col min="13633" max="13633" width="2.44140625" style="74" customWidth="1"/>
    <col min="13634" max="13649" width="0.88671875" style="74" customWidth="1"/>
    <col min="13650" max="13650" width="0.109375" style="74" customWidth="1"/>
    <col min="13651" max="13662" width="0.88671875" style="74" customWidth="1"/>
    <col min="13663" max="13663" width="2.88671875" style="74" customWidth="1"/>
    <col min="13664" max="13679" width="0.88671875" style="74" customWidth="1"/>
    <col min="13680" max="13680" width="12.6640625" style="74" customWidth="1"/>
    <col min="13681" max="13681" width="2.44140625" style="74" customWidth="1"/>
    <col min="13682" max="13686" width="0.88671875" style="74"/>
    <col min="13687" max="13687" width="5.88671875" style="74" customWidth="1"/>
    <col min="13688" max="13824" width="0.88671875" style="74"/>
    <col min="13825" max="13827" width="0.88671875" style="74" customWidth="1"/>
    <col min="13828" max="13828" width="0.44140625" style="74" customWidth="1"/>
    <col min="13829" max="13829" width="0.33203125" style="74" customWidth="1"/>
    <col min="13830" max="13832" width="0" style="74" hidden="1" customWidth="1"/>
    <col min="13833" max="13849" width="0.88671875" style="74" customWidth="1"/>
    <col min="13850" max="13850" width="5.88671875" style="74" customWidth="1"/>
    <col min="13851" max="13884" width="0.88671875" style="74" customWidth="1"/>
    <col min="13885" max="13885" width="0" style="74" hidden="1" customWidth="1"/>
    <col min="13886" max="13888" width="0.88671875" style="74" customWidth="1"/>
    <col min="13889" max="13889" width="2.44140625" style="74" customWidth="1"/>
    <col min="13890" max="13905" width="0.88671875" style="74" customWidth="1"/>
    <col min="13906" max="13906" width="0.109375" style="74" customWidth="1"/>
    <col min="13907" max="13918" width="0.88671875" style="74" customWidth="1"/>
    <col min="13919" max="13919" width="2.88671875" style="74" customWidth="1"/>
    <col min="13920" max="13935" width="0.88671875" style="74" customWidth="1"/>
    <col min="13936" max="13936" width="12.6640625" style="74" customWidth="1"/>
    <col min="13937" max="13937" width="2.44140625" style="74" customWidth="1"/>
    <col min="13938" max="13942" width="0.88671875" style="74"/>
    <col min="13943" max="13943" width="5.88671875" style="74" customWidth="1"/>
    <col min="13944" max="14080" width="0.88671875" style="74"/>
    <col min="14081" max="14083" width="0.88671875" style="74" customWidth="1"/>
    <col min="14084" max="14084" width="0.44140625" style="74" customWidth="1"/>
    <col min="14085" max="14085" width="0.33203125" style="74" customWidth="1"/>
    <col min="14086" max="14088" width="0" style="74" hidden="1" customWidth="1"/>
    <col min="14089" max="14105" width="0.88671875" style="74" customWidth="1"/>
    <col min="14106" max="14106" width="5.88671875" style="74" customWidth="1"/>
    <col min="14107" max="14140" width="0.88671875" style="74" customWidth="1"/>
    <col min="14141" max="14141" width="0" style="74" hidden="1" customWidth="1"/>
    <col min="14142" max="14144" width="0.88671875" style="74" customWidth="1"/>
    <col min="14145" max="14145" width="2.44140625" style="74" customWidth="1"/>
    <col min="14146" max="14161" width="0.88671875" style="74" customWidth="1"/>
    <col min="14162" max="14162" width="0.109375" style="74" customWidth="1"/>
    <col min="14163" max="14174" width="0.88671875" style="74" customWidth="1"/>
    <col min="14175" max="14175" width="2.88671875" style="74" customWidth="1"/>
    <col min="14176" max="14191" width="0.88671875" style="74" customWidth="1"/>
    <col min="14192" max="14192" width="12.6640625" style="74" customWidth="1"/>
    <col min="14193" max="14193" width="2.44140625" style="74" customWidth="1"/>
    <col min="14194" max="14198" width="0.88671875" style="74"/>
    <col min="14199" max="14199" width="5.88671875" style="74" customWidth="1"/>
    <col min="14200" max="14336" width="0.88671875" style="74"/>
    <col min="14337" max="14339" width="0.88671875" style="74" customWidth="1"/>
    <col min="14340" max="14340" width="0.44140625" style="74" customWidth="1"/>
    <col min="14341" max="14341" width="0.33203125" style="74" customWidth="1"/>
    <col min="14342" max="14344" width="0" style="74" hidden="1" customWidth="1"/>
    <col min="14345" max="14361" width="0.88671875" style="74" customWidth="1"/>
    <col min="14362" max="14362" width="5.88671875" style="74" customWidth="1"/>
    <col min="14363" max="14396" width="0.88671875" style="74" customWidth="1"/>
    <col min="14397" max="14397" width="0" style="74" hidden="1" customWidth="1"/>
    <col min="14398" max="14400" width="0.88671875" style="74" customWidth="1"/>
    <col min="14401" max="14401" width="2.44140625" style="74" customWidth="1"/>
    <col min="14402" max="14417" width="0.88671875" style="74" customWidth="1"/>
    <col min="14418" max="14418" width="0.109375" style="74" customWidth="1"/>
    <col min="14419" max="14430" width="0.88671875" style="74" customWidth="1"/>
    <col min="14431" max="14431" width="2.88671875" style="74" customWidth="1"/>
    <col min="14432" max="14447" width="0.88671875" style="74" customWidth="1"/>
    <col min="14448" max="14448" width="12.6640625" style="74" customWidth="1"/>
    <col min="14449" max="14449" width="2.44140625" style="74" customWidth="1"/>
    <col min="14450" max="14454" width="0.88671875" style="74"/>
    <col min="14455" max="14455" width="5.88671875" style="74" customWidth="1"/>
    <col min="14456" max="14592" width="0.88671875" style="74"/>
    <col min="14593" max="14595" width="0.88671875" style="74" customWidth="1"/>
    <col min="14596" max="14596" width="0.44140625" style="74" customWidth="1"/>
    <col min="14597" max="14597" width="0.33203125" style="74" customWidth="1"/>
    <col min="14598" max="14600" width="0" style="74" hidden="1" customWidth="1"/>
    <col min="14601" max="14617" width="0.88671875" style="74" customWidth="1"/>
    <col min="14618" max="14618" width="5.88671875" style="74" customWidth="1"/>
    <col min="14619" max="14652" width="0.88671875" style="74" customWidth="1"/>
    <col min="14653" max="14653" width="0" style="74" hidden="1" customWidth="1"/>
    <col min="14654" max="14656" width="0.88671875" style="74" customWidth="1"/>
    <col min="14657" max="14657" width="2.44140625" style="74" customWidth="1"/>
    <col min="14658" max="14673" width="0.88671875" style="74" customWidth="1"/>
    <col min="14674" max="14674" width="0.109375" style="74" customWidth="1"/>
    <col min="14675" max="14686" width="0.88671875" style="74" customWidth="1"/>
    <col min="14687" max="14687" width="2.88671875" style="74" customWidth="1"/>
    <col min="14688" max="14703" width="0.88671875" style="74" customWidth="1"/>
    <col min="14704" max="14704" width="12.6640625" style="74" customWidth="1"/>
    <col min="14705" max="14705" width="2.44140625" style="74" customWidth="1"/>
    <col min="14706" max="14710" width="0.88671875" style="74"/>
    <col min="14711" max="14711" width="5.88671875" style="74" customWidth="1"/>
    <col min="14712" max="14848" width="0.88671875" style="74"/>
    <col min="14849" max="14851" width="0.88671875" style="74" customWidth="1"/>
    <col min="14852" max="14852" width="0.44140625" style="74" customWidth="1"/>
    <col min="14853" max="14853" width="0.33203125" style="74" customWidth="1"/>
    <col min="14854" max="14856" width="0" style="74" hidden="1" customWidth="1"/>
    <col min="14857" max="14873" width="0.88671875" style="74" customWidth="1"/>
    <col min="14874" max="14874" width="5.88671875" style="74" customWidth="1"/>
    <col min="14875" max="14908" width="0.88671875" style="74" customWidth="1"/>
    <col min="14909" max="14909" width="0" style="74" hidden="1" customWidth="1"/>
    <col min="14910" max="14912" width="0.88671875" style="74" customWidth="1"/>
    <col min="14913" max="14913" width="2.44140625" style="74" customWidth="1"/>
    <col min="14914" max="14929" width="0.88671875" style="74" customWidth="1"/>
    <col min="14930" max="14930" width="0.109375" style="74" customWidth="1"/>
    <col min="14931" max="14942" width="0.88671875" style="74" customWidth="1"/>
    <col min="14943" max="14943" width="2.88671875" style="74" customWidth="1"/>
    <col min="14944" max="14959" width="0.88671875" style="74" customWidth="1"/>
    <col min="14960" max="14960" width="12.6640625" style="74" customWidth="1"/>
    <col min="14961" max="14961" width="2.44140625" style="74" customWidth="1"/>
    <col min="14962" max="14966" width="0.88671875" style="74"/>
    <col min="14967" max="14967" width="5.88671875" style="74" customWidth="1"/>
    <col min="14968" max="15104" width="0.88671875" style="74"/>
    <col min="15105" max="15107" width="0.88671875" style="74" customWidth="1"/>
    <col min="15108" max="15108" width="0.44140625" style="74" customWidth="1"/>
    <col min="15109" max="15109" width="0.33203125" style="74" customWidth="1"/>
    <col min="15110" max="15112" width="0" style="74" hidden="1" customWidth="1"/>
    <col min="15113" max="15129" width="0.88671875" style="74" customWidth="1"/>
    <col min="15130" max="15130" width="5.88671875" style="74" customWidth="1"/>
    <col min="15131" max="15164" width="0.88671875" style="74" customWidth="1"/>
    <col min="15165" max="15165" width="0" style="74" hidden="1" customWidth="1"/>
    <col min="15166" max="15168" width="0.88671875" style="74" customWidth="1"/>
    <col min="15169" max="15169" width="2.44140625" style="74" customWidth="1"/>
    <col min="15170" max="15185" width="0.88671875" style="74" customWidth="1"/>
    <col min="15186" max="15186" width="0.109375" style="74" customWidth="1"/>
    <col min="15187" max="15198" width="0.88671875" style="74" customWidth="1"/>
    <col min="15199" max="15199" width="2.88671875" style="74" customWidth="1"/>
    <col min="15200" max="15215" width="0.88671875" style="74" customWidth="1"/>
    <col min="15216" max="15216" width="12.6640625" style="74" customWidth="1"/>
    <col min="15217" max="15217" width="2.44140625" style="74" customWidth="1"/>
    <col min="15218" max="15222" width="0.88671875" style="74"/>
    <col min="15223" max="15223" width="5.88671875" style="74" customWidth="1"/>
    <col min="15224" max="15360" width="0.88671875" style="74"/>
    <col min="15361" max="15363" width="0.88671875" style="74" customWidth="1"/>
    <col min="15364" max="15364" width="0.44140625" style="74" customWidth="1"/>
    <col min="15365" max="15365" width="0.33203125" style="74" customWidth="1"/>
    <col min="15366" max="15368" width="0" style="74" hidden="1" customWidth="1"/>
    <col min="15369" max="15385" width="0.88671875" style="74" customWidth="1"/>
    <col min="15386" max="15386" width="5.88671875" style="74" customWidth="1"/>
    <col min="15387" max="15420" width="0.88671875" style="74" customWidth="1"/>
    <col min="15421" max="15421" width="0" style="74" hidden="1" customWidth="1"/>
    <col min="15422" max="15424" width="0.88671875" style="74" customWidth="1"/>
    <col min="15425" max="15425" width="2.44140625" style="74" customWidth="1"/>
    <col min="15426" max="15441" width="0.88671875" style="74" customWidth="1"/>
    <col min="15442" max="15442" width="0.109375" style="74" customWidth="1"/>
    <col min="15443" max="15454" width="0.88671875" style="74" customWidth="1"/>
    <col min="15455" max="15455" width="2.88671875" style="74" customWidth="1"/>
    <col min="15456" max="15471" width="0.88671875" style="74" customWidth="1"/>
    <col min="15472" max="15472" width="12.6640625" style="74" customWidth="1"/>
    <col min="15473" max="15473" width="2.44140625" style="74" customWidth="1"/>
    <col min="15474" max="15478" width="0.88671875" style="74"/>
    <col min="15479" max="15479" width="5.88671875" style="74" customWidth="1"/>
    <col min="15480" max="15616" width="0.88671875" style="74"/>
    <col min="15617" max="15619" width="0.88671875" style="74" customWidth="1"/>
    <col min="15620" max="15620" width="0.44140625" style="74" customWidth="1"/>
    <col min="15621" max="15621" width="0.33203125" style="74" customWidth="1"/>
    <col min="15622" max="15624" width="0" style="74" hidden="1" customWidth="1"/>
    <col min="15625" max="15641" width="0.88671875" style="74" customWidth="1"/>
    <col min="15642" max="15642" width="5.88671875" style="74" customWidth="1"/>
    <col min="15643" max="15676" width="0.88671875" style="74" customWidth="1"/>
    <col min="15677" max="15677" width="0" style="74" hidden="1" customWidth="1"/>
    <col min="15678" max="15680" width="0.88671875" style="74" customWidth="1"/>
    <col min="15681" max="15681" width="2.44140625" style="74" customWidth="1"/>
    <col min="15682" max="15697" width="0.88671875" style="74" customWidth="1"/>
    <col min="15698" max="15698" width="0.109375" style="74" customWidth="1"/>
    <col min="15699" max="15710" width="0.88671875" style="74" customWidth="1"/>
    <col min="15711" max="15711" width="2.88671875" style="74" customWidth="1"/>
    <col min="15712" max="15727" width="0.88671875" style="74" customWidth="1"/>
    <col min="15728" max="15728" width="12.6640625" style="74" customWidth="1"/>
    <col min="15729" max="15729" width="2.44140625" style="74" customWidth="1"/>
    <col min="15730" max="15734" width="0.88671875" style="74"/>
    <col min="15735" max="15735" width="5.88671875" style="74" customWidth="1"/>
    <col min="15736" max="15872" width="0.88671875" style="74"/>
    <col min="15873" max="15875" width="0.88671875" style="74" customWidth="1"/>
    <col min="15876" max="15876" width="0.44140625" style="74" customWidth="1"/>
    <col min="15877" max="15877" width="0.33203125" style="74" customWidth="1"/>
    <col min="15878" max="15880" width="0" style="74" hidden="1" customWidth="1"/>
    <col min="15881" max="15897" width="0.88671875" style="74" customWidth="1"/>
    <col min="15898" max="15898" width="5.88671875" style="74" customWidth="1"/>
    <col min="15899" max="15932" width="0.88671875" style="74" customWidth="1"/>
    <col min="15933" max="15933" width="0" style="74" hidden="1" customWidth="1"/>
    <col min="15934" max="15936" width="0.88671875" style="74" customWidth="1"/>
    <col min="15937" max="15937" width="2.44140625" style="74" customWidth="1"/>
    <col min="15938" max="15953" width="0.88671875" style="74" customWidth="1"/>
    <col min="15954" max="15954" width="0.109375" style="74" customWidth="1"/>
    <col min="15955" max="15966" width="0.88671875" style="74" customWidth="1"/>
    <col min="15967" max="15967" width="2.88671875" style="74" customWidth="1"/>
    <col min="15968" max="15983" width="0.88671875" style="74" customWidth="1"/>
    <col min="15984" max="15984" width="12.6640625" style="74" customWidth="1"/>
    <col min="15985" max="15985" width="2.44140625" style="74" customWidth="1"/>
    <col min="15986" max="15990" width="0.88671875" style="74"/>
    <col min="15991" max="15991" width="5.88671875" style="74" customWidth="1"/>
    <col min="15992" max="16128" width="0.88671875" style="74"/>
    <col min="16129" max="16131" width="0.88671875" style="74" customWidth="1"/>
    <col min="16132" max="16132" width="0.44140625" style="74" customWidth="1"/>
    <col min="16133" max="16133" width="0.33203125" style="74" customWidth="1"/>
    <col min="16134" max="16136" width="0" style="74" hidden="1" customWidth="1"/>
    <col min="16137" max="16153" width="0.88671875" style="74" customWidth="1"/>
    <col min="16154" max="16154" width="5.88671875" style="74" customWidth="1"/>
    <col min="16155" max="16188" width="0.88671875" style="74" customWidth="1"/>
    <col min="16189" max="16189" width="0" style="74" hidden="1" customWidth="1"/>
    <col min="16190" max="16192" width="0.88671875" style="74" customWidth="1"/>
    <col min="16193" max="16193" width="2.44140625" style="74" customWidth="1"/>
    <col min="16194" max="16209" width="0.88671875" style="74" customWidth="1"/>
    <col min="16210" max="16210" width="0.109375" style="74" customWidth="1"/>
    <col min="16211" max="16222" width="0.88671875" style="74" customWidth="1"/>
    <col min="16223" max="16223" width="2.88671875" style="74" customWidth="1"/>
    <col min="16224" max="16239" width="0.88671875" style="74" customWidth="1"/>
    <col min="16240" max="16240" width="12.6640625" style="74" customWidth="1"/>
    <col min="16241" max="16241" width="2.44140625" style="74" customWidth="1"/>
    <col min="16242" max="16246" width="0.88671875" style="74"/>
    <col min="16247" max="16247" width="5.88671875" style="74" customWidth="1"/>
    <col min="16248" max="16384" width="0.88671875" style="74"/>
  </cols>
  <sheetData>
    <row r="1" spans="1:165" ht="13.8" thickBot="1">
      <c r="DT1" s="586"/>
      <c r="EV1" s="1079" t="s">
        <v>12</v>
      </c>
      <c r="EW1" s="1080"/>
      <c r="EX1" s="1080"/>
      <c r="EY1" s="1080"/>
      <c r="EZ1" s="1080"/>
      <c r="FA1" s="1080"/>
      <c r="FB1" s="1080"/>
      <c r="FC1" s="1080"/>
      <c r="FD1" s="1080"/>
      <c r="FE1" s="1080"/>
      <c r="FF1" s="1080"/>
      <c r="FG1" s="1080"/>
      <c r="FH1" s="1080"/>
      <c r="FI1" s="1081"/>
    </row>
    <row r="2" spans="1:165">
      <c r="BS2" s="587" t="s">
        <v>31</v>
      </c>
      <c r="BT2" s="587"/>
      <c r="BU2" s="587"/>
      <c r="BV2" s="587"/>
      <c r="BW2" s="587"/>
      <c r="EV2" s="1082" t="s">
        <v>423</v>
      </c>
      <c r="EW2" s="1082"/>
      <c r="EX2" s="1082"/>
      <c r="EY2" s="1082"/>
      <c r="EZ2" s="1082"/>
      <c r="FA2" s="1082"/>
      <c r="FB2" s="1082"/>
      <c r="FC2" s="1082"/>
      <c r="FD2" s="1082"/>
      <c r="FE2" s="1082"/>
      <c r="FF2" s="1082"/>
      <c r="FG2" s="1082"/>
      <c r="FH2" s="1082"/>
      <c r="FI2" s="1082"/>
    </row>
    <row r="3" spans="1:165" ht="12.9" customHeight="1">
      <c r="B3" s="585" t="s">
        <v>424</v>
      </c>
      <c r="Y3" s="1083" t="s">
        <v>425</v>
      </c>
      <c r="Z3" s="1083"/>
      <c r="AA3" s="1083"/>
      <c r="AB3" s="1083"/>
      <c r="AC3" s="1083"/>
      <c r="AD3" s="1083"/>
      <c r="AE3" s="1083"/>
      <c r="AF3" s="1083"/>
      <c r="AG3" s="1083"/>
      <c r="AH3" s="1083"/>
      <c r="AI3" s="1083"/>
      <c r="AJ3" s="1083"/>
      <c r="AK3" s="1083"/>
      <c r="AL3" s="1083"/>
      <c r="AM3" s="1083"/>
      <c r="AN3" s="1083"/>
      <c r="AO3" s="1083"/>
      <c r="AP3" s="1083"/>
      <c r="AQ3" s="1083"/>
      <c r="AR3" s="1083"/>
      <c r="AS3" s="1083"/>
      <c r="AT3" s="1083"/>
      <c r="AU3" s="1083"/>
      <c r="AV3" s="1083"/>
      <c r="AW3" s="1083"/>
      <c r="AX3" s="1083"/>
      <c r="AY3" s="1083"/>
      <c r="AZ3" s="1083"/>
      <c r="BA3" s="1083"/>
      <c r="BB3" s="1083"/>
      <c r="BC3" s="1083"/>
      <c r="BD3" s="1083"/>
      <c r="BE3" s="1083"/>
      <c r="BF3" s="1083"/>
      <c r="BG3" s="1083"/>
      <c r="BH3" s="1083"/>
      <c r="BI3" s="1083"/>
      <c r="BJ3" s="1083"/>
      <c r="BK3" s="1083"/>
      <c r="BL3" s="1083"/>
      <c r="BM3" s="1083"/>
      <c r="BN3" s="1083"/>
      <c r="BO3" s="1083"/>
      <c r="BP3" s="1083"/>
      <c r="BQ3" s="1083"/>
      <c r="BR3" s="1083"/>
      <c r="BS3" s="1083"/>
      <c r="BT3" s="1083"/>
      <c r="BU3" s="1083"/>
      <c r="BV3" s="1083"/>
      <c r="BW3" s="1083"/>
      <c r="BX3" s="1083"/>
      <c r="BY3" s="1083"/>
      <c r="BZ3" s="1083"/>
      <c r="CA3" s="1083"/>
      <c r="CB3" s="1083"/>
      <c r="CC3" s="1083"/>
      <c r="CD3" s="1083"/>
      <c r="CE3" s="1083"/>
      <c r="CF3" s="1083"/>
      <c r="CG3" s="1083"/>
      <c r="CH3" s="1083"/>
      <c r="CI3" s="1083"/>
      <c r="CJ3" s="1083"/>
      <c r="CK3" s="1083"/>
      <c r="CL3" s="1083"/>
      <c r="CM3" s="1083"/>
      <c r="CN3" s="1083"/>
      <c r="CO3" s="1083"/>
      <c r="CP3" s="1083"/>
      <c r="CQ3" s="1083"/>
      <c r="CR3" s="1083"/>
      <c r="CS3" s="1083"/>
      <c r="CT3" s="1083"/>
      <c r="CU3" s="1083"/>
      <c r="CV3" s="1083"/>
      <c r="CW3" s="1083"/>
      <c r="CX3" s="1083"/>
      <c r="CY3" s="1083"/>
      <c r="CZ3" s="1083"/>
      <c r="DA3" s="1083"/>
      <c r="DB3" s="1083"/>
      <c r="DC3" s="1083"/>
      <c r="DD3" s="1083"/>
      <c r="DE3" s="1083"/>
      <c r="DF3" s="1083"/>
      <c r="DG3" s="1083"/>
      <c r="DH3" s="1083"/>
      <c r="DI3" s="1083"/>
      <c r="DJ3" s="1083"/>
      <c r="DK3" s="1083"/>
      <c r="DL3" s="1083"/>
      <c r="DM3" s="1083"/>
      <c r="DN3" s="1083"/>
      <c r="DO3" s="1083"/>
      <c r="DP3" s="1083"/>
      <c r="DQ3" s="1083"/>
      <c r="DR3" s="1083"/>
      <c r="DS3" s="1083"/>
      <c r="DT3" s="1083"/>
      <c r="DU3" s="1083"/>
      <c r="DV3" s="1083"/>
      <c r="DW3" s="1083"/>
      <c r="DX3" s="1083"/>
      <c r="DY3" s="1083"/>
      <c r="DZ3" s="1083"/>
      <c r="EA3" s="1083"/>
      <c r="EB3" s="1083"/>
      <c r="EC3" s="1083"/>
      <c r="ED3" s="1083"/>
      <c r="EE3" s="1083"/>
      <c r="EF3" s="1083"/>
      <c r="EG3" s="1083"/>
      <c r="EH3" s="1083"/>
      <c r="ET3" s="588" t="s">
        <v>14</v>
      </c>
      <c r="EV3" s="1020" t="s">
        <v>48</v>
      </c>
      <c r="EW3" s="1020"/>
      <c r="EX3" s="1020"/>
      <c r="EY3" s="1020"/>
      <c r="EZ3" s="1020"/>
      <c r="FA3" s="1020"/>
      <c r="FB3" s="1020"/>
      <c r="FC3" s="1020"/>
      <c r="FD3" s="1020"/>
      <c r="FE3" s="1020"/>
      <c r="FF3" s="1020"/>
      <c r="FG3" s="1020"/>
      <c r="FH3" s="1020"/>
      <c r="FI3" s="1020"/>
    </row>
    <row r="4" spans="1:165" ht="8.1" customHeight="1">
      <c r="Y4" s="589"/>
      <c r="AH4" s="1064" t="s">
        <v>426</v>
      </c>
      <c r="AI4" s="1064"/>
      <c r="AJ4" s="1064"/>
      <c r="AK4" s="1064"/>
      <c r="AL4" s="1064"/>
      <c r="AM4" s="1064"/>
      <c r="AN4" s="1064"/>
      <c r="AO4" s="1064"/>
      <c r="AP4" s="1064"/>
      <c r="AQ4" s="1064"/>
      <c r="AR4" s="1064"/>
      <c r="AS4" s="1064"/>
      <c r="AT4" s="1064"/>
      <c r="AU4" s="1064"/>
      <c r="AV4" s="1064"/>
      <c r="AW4" s="1064"/>
      <c r="AX4" s="1064"/>
      <c r="AY4" s="1064"/>
      <c r="AZ4" s="1064"/>
      <c r="BA4" s="1064"/>
      <c r="BB4" s="1064"/>
      <c r="BC4" s="1064"/>
      <c r="BD4" s="1064"/>
      <c r="BE4" s="1064"/>
      <c r="BF4" s="1064"/>
      <c r="BG4" s="1064"/>
      <c r="BH4" s="1064"/>
      <c r="BI4" s="1064"/>
      <c r="BJ4" s="1064"/>
      <c r="BK4" s="1064"/>
      <c r="BL4" s="1064"/>
      <c r="BM4" s="1064"/>
      <c r="BN4" s="1064"/>
      <c r="BO4" s="1064"/>
      <c r="BP4" s="1064"/>
      <c r="BQ4" s="1064"/>
      <c r="BR4" s="1064"/>
      <c r="BS4" s="1064"/>
      <c r="BT4" s="1064"/>
      <c r="BU4" s="1064"/>
      <c r="BV4" s="1064"/>
      <c r="BW4" s="1064"/>
      <c r="BX4" s="1064"/>
      <c r="BY4" s="1064"/>
      <c r="BZ4" s="1064"/>
      <c r="CA4" s="1064"/>
      <c r="CB4" s="1064"/>
      <c r="CC4" s="1064"/>
      <c r="CD4" s="1064"/>
      <c r="CE4" s="1064"/>
      <c r="CF4" s="1064"/>
      <c r="CG4" s="1064"/>
      <c r="CH4" s="1064"/>
      <c r="CI4" s="1064"/>
      <c r="CJ4" s="1064"/>
      <c r="CK4" s="1064"/>
      <c r="CL4" s="1064"/>
      <c r="CM4" s="1064"/>
      <c r="CN4" s="1064"/>
      <c r="CO4" s="1064"/>
      <c r="CP4" s="1064"/>
      <c r="CQ4" s="1064"/>
      <c r="CR4" s="1064"/>
      <c r="CS4" s="1064"/>
      <c r="CT4" s="1064"/>
      <c r="CU4" s="1064"/>
      <c r="CV4" s="1064"/>
      <c r="CW4" s="1064"/>
      <c r="CX4" s="1064"/>
      <c r="CY4" s="1064"/>
      <c r="CZ4" s="1064"/>
      <c r="DA4" s="1064"/>
      <c r="DB4" s="1064"/>
      <c r="DC4" s="1064"/>
      <c r="DD4" s="1064"/>
      <c r="DE4" s="1064"/>
      <c r="DF4" s="1064"/>
      <c r="DG4" s="1064"/>
      <c r="DH4" s="1064"/>
      <c r="DI4" s="1064"/>
      <c r="DJ4" s="1064"/>
      <c r="DK4" s="1064"/>
      <c r="DL4" s="1064"/>
      <c r="DM4" s="1064"/>
      <c r="DN4" s="1064"/>
      <c r="DO4" s="1064"/>
      <c r="DP4" s="1064"/>
      <c r="DQ4" s="1064"/>
      <c r="DR4" s="1064"/>
      <c r="DS4" s="1064"/>
      <c r="DT4" s="1064"/>
      <c r="DU4" s="1064"/>
      <c r="DV4" s="1064"/>
      <c r="DW4" s="1064"/>
      <c r="DX4" s="1064"/>
      <c r="DY4" s="1064"/>
      <c r="DZ4" s="1064"/>
      <c r="EA4" s="1064"/>
      <c r="EB4" s="1064"/>
      <c r="EC4" s="1064"/>
      <c r="ED4" s="1064"/>
      <c r="EE4" s="1064"/>
      <c r="EF4" s="1064"/>
      <c r="EG4" s="1064"/>
      <c r="EH4" s="1064"/>
      <c r="EV4" s="1020"/>
      <c r="EW4" s="1020"/>
      <c r="EX4" s="1020"/>
      <c r="EY4" s="1020"/>
      <c r="EZ4" s="1020"/>
      <c r="FA4" s="1020"/>
      <c r="FB4" s="1020"/>
      <c r="FC4" s="1020"/>
      <c r="FD4" s="1020"/>
      <c r="FE4" s="1020"/>
      <c r="FF4" s="1020"/>
      <c r="FG4" s="1020"/>
      <c r="FH4" s="1020"/>
      <c r="FI4" s="1020"/>
    </row>
    <row r="5" spans="1:165" ht="13.5" customHeight="1">
      <c r="A5" s="590"/>
      <c r="B5" s="1084"/>
      <c r="C5" s="1084"/>
      <c r="D5" s="1084"/>
      <c r="E5" s="1084"/>
      <c r="F5" s="1084"/>
      <c r="G5" s="1084"/>
      <c r="H5" s="1084"/>
      <c r="I5" s="1084"/>
      <c r="J5" s="1084"/>
      <c r="K5" s="1084"/>
      <c r="L5" s="1084"/>
      <c r="M5" s="1084"/>
      <c r="N5" s="1084"/>
      <c r="O5" s="1084"/>
      <c r="P5" s="1084"/>
      <c r="Q5" s="1084"/>
      <c r="R5" s="1084"/>
      <c r="S5" s="1084"/>
      <c r="T5" s="1084"/>
      <c r="U5" s="1084"/>
      <c r="V5" s="1084"/>
      <c r="W5" s="1084"/>
      <c r="X5" s="1084"/>
      <c r="Y5" s="1084"/>
      <c r="Z5" s="1084"/>
      <c r="AA5" s="1084"/>
      <c r="AB5" s="1084"/>
      <c r="AC5" s="1084"/>
      <c r="AD5" s="1084"/>
      <c r="AE5" s="1084"/>
      <c r="AF5" s="1084"/>
      <c r="AG5" s="1084"/>
      <c r="AH5" s="1084"/>
      <c r="AI5" s="1084"/>
      <c r="AJ5" s="1084"/>
      <c r="AK5" s="1084"/>
      <c r="AL5" s="1084"/>
      <c r="AM5" s="1084"/>
      <c r="AN5" s="1084"/>
      <c r="AO5" s="1084"/>
      <c r="AP5" s="1084"/>
      <c r="AQ5" s="1084"/>
      <c r="AR5" s="1084"/>
      <c r="AS5" s="1084"/>
      <c r="AT5" s="1084"/>
      <c r="AU5" s="1084"/>
      <c r="AV5" s="1084"/>
      <c r="AW5" s="1084"/>
      <c r="AX5" s="1084"/>
      <c r="AY5" s="1084"/>
      <c r="AZ5" s="1084"/>
      <c r="BA5" s="1084"/>
      <c r="BB5" s="1084"/>
      <c r="BC5" s="1084"/>
      <c r="BD5" s="1084"/>
      <c r="BE5" s="1084"/>
      <c r="BF5" s="1084"/>
      <c r="BG5" s="1084"/>
      <c r="BH5" s="1084"/>
      <c r="BI5" s="1084"/>
      <c r="BJ5" s="1084"/>
      <c r="BK5" s="1084"/>
      <c r="BL5" s="1084"/>
      <c r="BM5" s="1084"/>
      <c r="BN5" s="1084"/>
      <c r="BO5" s="1084"/>
      <c r="BP5" s="1084"/>
      <c r="BQ5" s="1084"/>
      <c r="BR5" s="1084"/>
      <c r="BS5" s="1084"/>
      <c r="BT5" s="1084"/>
      <c r="BU5" s="1084"/>
      <c r="BV5" s="1084"/>
      <c r="BW5" s="1084"/>
      <c r="BX5" s="1084"/>
      <c r="BY5" s="1084"/>
      <c r="BZ5" s="1084"/>
      <c r="CA5" s="1084"/>
      <c r="CB5" s="1084"/>
      <c r="CC5" s="1084"/>
      <c r="CD5" s="1084"/>
      <c r="CE5" s="1084"/>
      <c r="CF5" s="1084"/>
      <c r="CG5" s="1084"/>
      <c r="CH5" s="1084"/>
      <c r="CI5" s="1084"/>
      <c r="CJ5" s="1084"/>
      <c r="CK5" s="1084"/>
      <c r="CL5" s="1084"/>
      <c r="CM5" s="1084"/>
      <c r="CN5" s="1084"/>
      <c r="CO5" s="1084"/>
      <c r="CP5" s="1084"/>
      <c r="CQ5" s="1084"/>
      <c r="CR5" s="1084"/>
      <c r="CS5" s="1084"/>
      <c r="CT5" s="1084"/>
      <c r="CU5" s="1084"/>
      <c r="CV5" s="1084"/>
      <c r="CW5" s="1084"/>
      <c r="CX5" s="1084"/>
      <c r="CY5" s="1084"/>
      <c r="CZ5" s="1084"/>
      <c r="DA5" s="1084"/>
      <c r="DB5" s="1084"/>
      <c r="DC5" s="1084"/>
      <c r="DD5" s="1084"/>
      <c r="DE5" s="1084"/>
      <c r="DF5" s="1084"/>
      <c r="DG5" s="1084"/>
      <c r="DH5" s="1084"/>
      <c r="DI5" s="1084"/>
      <c r="DJ5" s="1084"/>
      <c r="DK5" s="1084"/>
      <c r="DL5" s="1084"/>
      <c r="DM5" s="1084"/>
      <c r="DN5" s="1084"/>
      <c r="DO5" s="1084"/>
      <c r="DP5" s="1084"/>
      <c r="DQ5" s="1084"/>
      <c r="DR5" s="1084"/>
      <c r="DS5" s="1084"/>
      <c r="DT5" s="1084"/>
      <c r="DU5" s="1084"/>
      <c r="DV5" s="1084"/>
      <c r="DW5" s="1084"/>
      <c r="DX5" s="1084"/>
      <c r="DY5" s="1084"/>
      <c r="DZ5" s="1084"/>
      <c r="EA5" s="1084"/>
      <c r="EB5" s="1084"/>
      <c r="EC5" s="1084"/>
      <c r="ED5" s="1084"/>
      <c r="EE5" s="1084"/>
      <c r="EF5" s="1084"/>
      <c r="EG5" s="1084"/>
      <c r="EH5" s="1084"/>
      <c r="EV5" s="1020"/>
      <c r="EW5" s="1020"/>
      <c r="EX5" s="1020"/>
      <c r="EY5" s="1020"/>
      <c r="EZ5" s="1020"/>
      <c r="FA5" s="1020"/>
      <c r="FB5" s="1020"/>
      <c r="FC5" s="1020"/>
      <c r="FD5" s="1020"/>
      <c r="FE5" s="1020"/>
      <c r="FF5" s="1020"/>
      <c r="FG5" s="1020"/>
      <c r="FH5" s="1020"/>
      <c r="FI5" s="1020"/>
    </row>
    <row r="6" spans="1:165" ht="9" customHeight="1">
      <c r="A6" s="74"/>
      <c r="AH6" s="1064" t="s">
        <v>427</v>
      </c>
      <c r="AI6" s="1064"/>
      <c r="AJ6" s="1064"/>
      <c r="AK6" s="1064"/>
      <c r="AL6" s="1064"/>
      <c r="AM6" s="1064"/>
      <c r="AN6" s="1064"/>
      <c r="AO6" s="1064"/>
      <c r="AP6" s="1064"/>
      <c r="AQ6" s="1064"/>
      <c r="AR6" s="1064"/>
      <c r="AS6" s="1064"/>
      <c r="AT6" s="1064"/>
      <c r="AU6" s="1064"/>
      <c r="AV6" s="1064"/>
      <c r="AW6" s="1064"/>
      <c r="AX6" s="1064"/>
      <c r="AY6" s="1064"/>
      <c r="AZ6" s="1064"/>
      <c r="BA6" s="1064"/>
      <c r="BB6" s="1064"/>
      <c r="BC6" s="1064"/>
      <c r="BD6" s="1064"/>
      <c r="BE6" s="1064"/>
      <c r="BF6" s="1064"/>
      <c r="BG6" s="1064"/>
      <c r="BH6" s="1064"/>
      <c r="BI6" s="1064"/>
      <c r="BJ6" s="1064"/>
      <c r="BK6" s="1064"/>
      <c r="BL6" s="1064"/>
      <c r="BM6" s="1064"/>
      <c r="BN6" s="1064"/>
      <c r="BO6" s="1064"/>
      <c r="BP6" s="1064"/>
      <c r="BQ6" s="1064"/>
      <c r="BR6" s="1064"/>
      <c r="BS6" s="1064"/>
      <c r="BT6" s="1064"/>
      <c r="BU6" s="1064"/>
      <c r="BV6" s="1064"/>
      <c r="BW6" s="1064"/>
      <c r="BX6" s="1064"/>
      <c r="BY6" s="1064"/>
      <c r="BZ6" s="1064"/>
      <c r="CA6" s="1064"/>
      <c r="CB6" s="1064"/>
      <c r="CC6" s="1064"/>
      <c r="CD6" s="1064"/>
      <c r="CE6" s="1064"/>
      <c r="CF6" s="1064"/>
      <c r="CG6" s="1064"/>
      <c r="CH6" s="1064"/>
      <c r="CI6" s="1064"/>
      <c r="CJ6" s="1064"/>
      <c r="CK6" s="1064"/>
      <c r="CL6" s="1064"/>
      <c r="CM6" s="1064"/>
      <c r="CN6" s="1064"/>
      <c r="CO6" s="1064"/>
      <c r="CP6" s="1064"/>
      <c r="CQ6" s="1064"/>
      <c r="CR6" s="1064"/>
      <c r="CS6" s="1064"/>
      <c r="CT6" s="1064"/>
      <c r="CU6" s="1064"/>
      <c r="CV6" s="1064"/>
      <c r="CW6" s="1064"/>
      <c r="CX6" s="1064"/>
      <c r="CY6" s="1064"/>
      <c r="CZ6" s="1064"/>
      <c r="DA6" s="1064"/>
      <c r="DB6" s="1064"/>
      <c r="DC6" s="1064"/>
      <c r="DD6" s="1064"/>
      <c r="DE6" s="1064"/>
      <c r="DF6" s="1064"/>
      <c r="DG6" s="1064"/>
      <c r="DH6" s="1064"/>
      <c r="DI6" s="1064"/>
      <c r="DJ6" s="1064"/>
      <c r="DK6" s="1064"/>
      <c r="DL6" s="1064"/>
      <c r="DM6" s="1064"/>
      <c r="DN6" s="1064"/>
      <c r="DO6" s="1064"/>
      <c r="DP6" s="1064"/>
      <c r="DQ6" s="1064"/>
      <c r="DR6" s="1064"/>
      <c r="DS6" s="1064"/>
      <c r="DT6" s="1064"/>
      <c r="DU6" s="1064"/>
      <c r="DV6" s="1064"/>
      <c r="DW6" s="1064"/>
      <c r="DX6" s="1064"/>
      <c r="DY6" s="1064"/>
      <c r="DZ6" s="1064"/>
      <c r="EA6" s="1064"/>
      <c r="EB6" s="1064"/>
      <c r="EC6" s="1064"/>
      <c r="ED6" s="1064"/>
      <c r="EE6" s="1064"/>
      <c r="EF6" s="1064"/>
      <c r="EG6" s="1064"/>
      <c r="EH6" s="1064"/>
      <c r="EV6" s="1020"/>
      <c r="EW6" s="1020"/>
      <c r="EX6" s="1020"/>
      <c r="EY6" s="1020"/>
      <c r="EZ6" s="1020"/>
      <c r="FA6" s="1020"/>
      <c r="FB6" s="1020"/>
      <c r="FC6" s="1020"/>
      <c r="FD6" s="1020"/>
      <c r="FE6" s="1020"/>
      <c r="FF6" s="1020"/>
      <c r="FG6" s="1020"/>
      <c r="FH6" s="1020"/>
      <c r="FI6" s="1020"/>
    </row>
    <row r="7" spans="1:165" ht="28.5" customHeight="1">
      <c r="B7" s="585" t="s">
        <v>428</v>
      </c>
      <c r="Y7" s="1085" t="s">
        <v>478</v>
      </c>
      <c r="Z7" s="1085"/>
      <c r="AA7" s="1085"/>
      <c r="AB7" s="1085"/>
      <c r="AC7" s="1085"/>
      <c r="AD7" s="1085"/>
      <c r="AE7" s="1085"/>
      <c r="AF7" s="1085"/>
      <c r="AG7" s="1085"/>
      <c r="AH7" s="1085"/>
      <c r="AI7" s="1085"/>
      <c r="AJ7" s="1085"/>
      <c r="AK7" s="1085"/>
      <c r="AL7" s="1085"/>
      <c r="AM7" s="1085"/>
      <c r="AN7" s="1085"/>
      <c r="AO7" s="1085"/>
      <c r="AP7" s="1085"/>
      <c r="AQ7" s="1085"/>
      <c r="AR7" s="1085"/>
      <c r="AS7" s="1085"/>
      <c r="AT7" s="1085"/>
      <c r="AU7" s="1085"/>
      <c r="AV7" s="1085"/>
      <c r="AW7" s="1085"/>
      <c r="AX7" s="1085"/>
      <c r="AY7" s="1085"/>
      <c r="AZ7" s="1085"/>
      <c r="BA7" s="1085"/>
      <c r="BB7" s="1085"/>
      <c r="BC7" s="1085"/>
      <c r="BD7" s="1085"/>
      <c r="BE7" s="1085"/>
      <c r="BF7" s="1085"/>
      <c r="BG7" s="1085"/>
      <c r="BH7" s="1085"/>
      <c r="BI7" s="1085"/>
      <c r="BJ7" s="1085"/>
      <c r="BK7" s="1085"/>
      <c r="BL7" s="1085"/>
      <c r="BM7" s="1085"/>
      <c r="BN7" s="1085"/>
      <c r="BO7" s="1085"/>
      <c r="BP7" s="1085"/>
      <c r="BQ7" s="1085"/>
      <c r="BR7" s="1085"/>
      <c r="BS7" s="1085"/>
      <c r="BT7" s="1085"/>
      <c r="BU7" s="1085"/>
      <c r="BV7" s="1085"/>
      <c r="BW7" s="1085"/>
      <c r="BX7" s="1085"/>
      <c r="BY7" s="1085"/>
      <c r="BZ7" s="1085"/>
      <c r="CA7" s="1085"/>
      <c r="CB7" s="1085"/>
      <c r="CC7" s="1085"/>
      <c r="CD7" s="1085"/>
      <c r="CE7" s="1085"/>
      <c r="CF7" s="1085"/>
      <c r="CG7" s="1085"/>
      <c r="CH7" s="1085"/>
      <c r="CI7" s="1085"/>
      <c r="CJ7" s="1085"/>
      <c r="CK7" s="1085"/>
      <c r="CL7" s="1085"/>
      <c r="CM7" s="1085"/>
      <c r="CN7" s="1085"/>
      <c r="CO7" s="1085"/>
      <c r="CP7" s="1085"/>
      <c r="CQ7" s="1085"/>
      <c r="CR7" s="1085"/>
      <c r="CS7" s="1085"/>
      <c r="CT7" s="1085"/>
      <c r="CU7" s="1085"/>
      <c r="CV7" s="1085"/>
      <c r="CW7" s="1085"/>
      <c r="CX7" s="1085"/>
      <c r="CY7" s="1085"/>
      <c r="CZ7" s="1085"/>
      <c r="DA7" s="1085"/>
      <c r="DB7" s="1085"/>
      <c r="DC7" s="1085"/>
      <c r="DD7" s="1085"/>
      <c r="DE7" s="1085"/>
      <c r="DF7" s="1085"/>
      <c r="DG7" s="1085"/>
      <c r="DH7" s="1085"/>
      <c r="DI7" s="1085"/>
      <c r="DJ7" s="1085"/>
      <c r="DK7" s="1085"/>
      <c r="DL7" s="1085"/>
      <c r="DM7" s="1085"/>
      <c r="DN7" s="1085"/>
      <c r="DO7" s="1085"/>
      <c r="DP7" s="1085"/>
      <c r="DQ7" s="1085"/>
      <c r="DR7" s="1085"/>
      <c r="DS7" s="1085"/>
      <c r="DT7" s="1085"/>
      <c r="DU7" s="1085"/>
      <c r="DV7" s="1085"/>
      <c r="DW7" s="1085"/>
      <c r="DX7" s="1085"/>
      <c r="DY7" s="1085"/>
      <c r="DZ7" s="1085"/>
      <c r="EA7" s="1085"/>
      <c r="EB7" s="1085"/>
      <c r="EC7" s="1085"/>
      <c r="ED7" s="1085"/>
      <c r="EE7" s="1085"/>
      <c r="EF7" s="1085"/>
      <c r="EG7" s="1085"/>
      <c r="EH7" s="1085"/>
      <c r="ET7" s="588"/>
      <c r="EV7" s="1020"/>
      <c r="EW7" s="1020"/>
      <c r="EX7" s="1020"/>
      <c r="EY7" s="1020"/>
      <c r="EZ7" s="1020"/>
      <c r="FA7" s="1020"/>
      <c r="FB7" s="1020"/>
      <c r="FC7" s="1020"/>
      <c r="FD7" s="1020"/>
      <c r="FE7" s="1020"/>
      <c r="FF7" s="1020"/>
      <c r="FG7" s="1020"/>
      <c r="FH7" s="1020"/>
      <c r="FI7" s="1020"/>
    </row>
    <row r="8" spans="1:165" ht="9" customHeight="1">
      <c r="A8" s="74"/>
      <c r="AH8" s="1064" t="s">
        <v>429</v>
      </c>
      <c r="AI8" s="1064"/>
      <c r="AJ8" s="1064"/>
      <c r="AK8" s="1064"/>
      <c r="AL8" s="1064"/>
      <c r="AM8" s="1064"/>
      <c r="AN8" s="1064"/>
      <c r="AO8" s="1064"/>
      <c r="AP8" s="1064"/>
      <c r="AQ8" s="1064"/>
      <c r="AR8" s="1064"/>
      <c r="AS8" s="1064"/>
      <c r="AT8" s="1064"/>
      <c r="AU8" s="1064"/>
      <c r="AV8" s="1064"/>
      <c r="AW8" s="1064"/>
      <c r="AX8" s="1064"/>
      <c r="AY8" s="1064"/>
      <c r="AZ8" s="1064"/>
      <c r="BA8" s="1064"/>
      <c r="BB8" s="1064"/>
      <c r="BC8" s="1064"/>
      <c r="BD8" s="1064"/>
      <c r="BE8" s="1064"/>
      <c r="BF8" s="1064"/>
      <c r="BG8" s="1064"/>
      <c r="BH8" s="1064"/>
      <c r="BI8" s="1064"/>
      <c r="BJ8" s="1064"/>
      <c r="BK8" s="1064"/>
      <c r="BL8" s="1064"/>
      <c r="BM8" s="1064"/>
      <c r="BN8" s="1064"/>
      <c r="BO8" s="1064"/>
      <c r="BP8" s="1064"/>
      <c r="BQ8" s="1064"/>
      <c r="BR8" s="1064"/>
      <c r="BS8" s="1064"/>
      <c r="BT8" s="1064"/>
      <c r="BU8" s="1064"/>
      <c r="BV8" s="1064"/>
      <c r="BW8" s="1064"/>
      <c r="BX8" s="1064"/>
      <c r="BY8" s="1064"/>
      <c r="BZ8" s="1064"/>
      <c r="CA8" s="1064"/>
      <c r="CB8" s="1064"/>
      <c r="CC8" s="1064"/>
      <c r="CD8" s="1064"/>
      <c r="CE8" s="1064"/>
      <c r="CF8" s="1064"/>
      <c r="CG8" s="1064"/>
      <c r="CH8" s="1064"/>
      <c r="CI8" s="1064"/>
      <c r="CJ8" s="1064"/>
      <c r="CK8" s="1064"/>
      <c r="CL8" s="1064"/>
      <c r="CM8" s="1064"/>
      <c r="CN8" s="1064"/>
      <c r="CO8" s="1064"/>
      <c r="CP8" s="1064"/>
      <c r="CQ8" s="1064"/>
      <c r="CR8" s="1064"/>
      <c r="CS8" s="1064"/>
      <c r="CT8" s="1064"/>
      <c r="CU8" s="1064"/>
      <c r="CV8" s="1064"/>
      <c r="CW8" s="1064"/>
      <c r="CX8" s="1064"/>
      <c r="CY8" s="1064"/>
      <c r="CZ8" s="1064"/>
      <c r="DA8" s="1064"/>
      <c r="DB8" s="1064"/>
      <c r="DC8" s="1064"/>
      <c r="DD8" s="1064"/>
      <c r="DE8" s="1064"/>
      <c r="DF8" s="1064"/>
      <c r="DG8" s="1064"/>
      <c r="DH8" s="1064"/>
      <c r="DI8" s="1064"/>
      <c r="DJ8" s="1064"/>
      <c r="DK8" s="1064"/>
      <c r="DL8" s="1064"/>
      <c r="DM8" s="1064"/>
      <c r="DN8" s="1064"/>
      <c r="DO8" s="1064"/>
      <c r="DP8" s="1064"/>
      <c r="DQ8" s="1064"/>
      <c r="DR8" s="1064"/>
      <c r="DS8" s="1064"/>
      <c r="DT8" s="1064"/>
      <c r="DU8" s="1064"/>
      <c r="DV8" s="1064"/>
      <c r="DW8" s="1064"/>
      <c r="DX8" s="1064"/>
      <c r="DY8" s="1064"/>
      <c r="DZ8" s="1064"/>
      <c r="EA8" s="1064"/>
      <c r="EB8" s="1064"/>
      <c r="EC8" s="1064"/>
      <c r="ED8" s="1064"/>
      <c r="EE8" s="1064"/>
      <c r="EF8" s="1064"/>
      <c r="EG8" s="1064"/>
      <c r="EH8" s="1064"/>
      <c r="EI8" s="1065" t="s">
        <v>16</v>
      </c>
      <c r="EJ8" s="1066"/>
      <c r="EK8" s="1066"/>
      <c r="EL8" s="1066"/>
      <c r="EM8" s="1066"/>
      <c r="EN8" s="1066"/>
      <c r="EO8" s="1066"/>
      <c r="EP8" s="1066"/>
      <c r="EQ8" s="1066"/>
      <c r="ER8" s="1066"/>
      <c r="ES8" s="1066"/>
      <c r="ET8" s="1066"/>
      <c r="EU8" s="1067"/>
      <c r="EV8" s="1071" t="s">
        <v>420</v>
      </c>
      <c r="EW8" s="1071"/>
      <c r="EX8" s="1071"/>
      <c r="EY8" s="1071"/>
      <c r="EZ8" s="1071"/>
      <c r="FA8" s="1071"/>
      <c r="FB8" s="1071"/>
      <c r="FC8" s="1071"/>
      <c r="FD8" s="1071"/>
      <c r="FE8" s="1071"/>
      <c r="FF8" s="1071"/>
      <c r="FG8" s="1071"/>
      <c r="FH8" s="1071"/>
      <c r="FI8" s="1071"/>
    </row>
    <row r="9" spans="1:165" ht="23.4" customHeight="1">
      <c r="B9" s="585" t="s">
        <v>430</v>
      </c>
      <c r="AG9" s="591"/>
      <c r="AH9" s="1048" t="s">
        <v>431</v>
      </c>
      <c r="AI9" s="1048"/>
      <c r="AJ9" s="1048"/>
      <c r="AK9" s="1048"/>
      <c r="AL9" s="1048"/>
      <c r="AM9" s="1048"/>
      <c r="AN9" s="1048"/>
      <c r="AO9" s="1048"/>
      <c r="AP9" s="1048"/>
      <c r="AQ9" s="1048"/>
      <c r="AR9" s="1048"/>
      <c r="AS9" s="1048"/>
      <c r="AT9" s="1048"/>
      <c r="AU9" s="1048"/>
      <c r="AV9" s="1048"/>
      <c r="AW9" s="1048"/>
      <c r="AX9" s="1048"/>
      <c r="AY9" s="1048"/>
      <c r="AZ9" s="1048"/>
      <c r="BA9" s="1048"/>
      <c r="BB9" s="1048"/>
      <c r="BC9" s="1048"/>
      <c r="BD9" s="1048"/>
      <c r="BE9" s="1048"/>
      <c r="BF9" s="1048"/>
      <c r="BG9" s="1048"/>
      <c r="BH9" s="1048"/>
      <c r="BI9" s="1048"/>
      <c r="BJ9" s="1048"/>
      <c r="BK9" s="1048"/>
      <c r="BL9" s="1048"/>
      <c r="BM9" s="1048"/>
      <c r="BN9" s="1048"/>
      <c r="BO9" s="1048"/>
      <c r="BP9" s="1048"/>
      <c r="BQ9" s="1048"/>
      <c r="BR9" s="1048"/>
      <c r="BS9" s="1048"/>
      <c r="BT9" s="1048"/>
      <c r="BU9" s="1048"/>
      <c r="BV9" s="1048"/>
      <c r="BW9" s="1048"/>
      <c r="BX9" s="1048"/>
      <c r="BY9" s="1048"/>
      <c r="BZ9" s="1048"/>
      <c r="CA9" s="1048"/>
      <c r="CB9" s="1048"/>
      <c r="CC9" s="1048"/>
      <c r="CD9" s="1048"/>
      <c r="CE9" s="1048"/>
      <c r="CF9" s="1048"/>
      <c r="CG9" s="1048"/>
      <c r="CH9" s="1048"/>
      <c r="CI9" s="1048"/>
      <c r="CJ9" s="1048"/>
      <c r="CK9" s="1048"/>
      <c r="CL9" s="1048"/>
      <c r="CM9" s="1048"/>
      <c r="CN9" s="1048"/>
      <c r="CO9" s="1048"/>
      <c r="CP9" s="1048"/>
      <c r="CQ9" s="1048"/>
      <c r="CR9" s="1048"/>
      <c r="CS9" s="1048"/>
      <c r="CT9" s="1048"/>
      <c r="CU9" s="1048"/>
      <c r="CV9" s="1048"/>
      <c r="CW9" s="1048"/>
      <c r="CX9" s="1048"/>
      <c r="CY9" s="1048"/>
      <c r="CZ9" s="1048"/>
      <c r="DA9" s="1048"/>
      <c r="DB9" s="1048"/>
      <c r="DC9" s="1048"/>
      <c r="DD9" s="1048"/>
      <c r="DE9" s="1048"/>
      <c r="DF9" s="1048"/>
      <c r="DG9" s="1048"/>
      <c r="DH9" s="1048"/>
      <c r="DI9" s="1048"/>
      <c r="DJ9" s="1048"/>
      <c r="DK9" s="1048"/>
      <c r="DL9" s="1048"/>
      <c r="DM9" s="1048"/>
      <c r="DN9" s="1048"/>
      <c r="DO9" s="1048"/>
      <c r="DP9" s="1048"/>
      <c r="DQ9" s="1048"/>
      <c r="DR9" s="1048"/>
      <c r="DS9" s="1048"/>
      <c r="DT9" s="1048"/>
      <c r="DU9" s="1048"/>
      <c r="DV9" s="1048"/>
      <c r="DW9" s="1048"/>
      <c r="DX9" s="1048"/>
      <c r="DY9" s="1048"/>
      <c r="DZ9" s="1048"/>
      <c r="EA9" s="1048"/>
      <c r="EB9" s="1048"/>
      <c r="EC9" s="1048"/>
      <c r="ED9" s="1048"/>
      <c r="EE9" s="1048"/>
      <c r="EF9" s="1048"/>
      <c r="EG9" s="1048"/>
      <c r="EH9" s="1072"/>
      <c r="EI9" s="1068"/>
      <c r="EJ9" s="1069"/>
      <c r="EK9" s="1069"/>
      <c r="EL9" s="1069"/>
      <c r="EM9" s="1069"/>
      <c r="EN9" s="1069"/>
      <c r="EO9" s="1069"/>
      <c r="EP9" s="1069"/>
      <c r="EQ9" s="1069"/>
      <c r="ER9" s="1069"/>
      <c r="ES9" s="1069"/>
      <c r="ET9" s="1069"/>
      <c r="EU9" s="1070"/>
      <c r="EV9" s="1071"/>
      <c r="EW9" s="1071"/>
      <c r="EX9" s="1071"/>
      <c r="EY9" s="1071"/>
      <c r="EZ9" s="1071"/>
      <c r="FA9" s="1071"/>
      <c r="FB9" s="1071"/>
      <c r="FC9" s="1071"/>
      <c r="FD9" s="1071"/>
      <c r="FE9" s="1071"/>
      <c r="FF9" s="1071"/>
      <c r="FG9" s="1071"/>
      <c r="FH9" s="1071"/>
      <c r="FI9" s="1071"/>
    </row>
    <row r="10" spans="1:165" ht="17.100000000000001" customHeight="1">
      <c r="AH10" s="1073" t="s">
        <v>432</v>
      </c>
      <c r="AI10" s="1073"/>
      <c r="AJ10" s="1073"/>
      <c r="AK10" s="1073"/>
      <c r="AL10" s="1073"/>
      <c r="AM10" s="1073"/>
      <c r="AN10" s="1073"/>
      <c r="AO10" s="1073"/>
      <c r="AP10" s="1073"/>
      <c r="AQ10" s="1073"/>
      <c r="AR10" s="1073"/>
      <c r="AS10" s="1073"/>
      <c r="AT10" s="1073"/>
      <c r="AU10" s="1073"/>
      <c r="AV10" s="1073"/>
      <c r="AW10" s="1073"/>
      <c r="AX10" s="1073"/>
      <c r="AY10" s="1073"/>
      <c r="AZ10" s="1073"/>
      <c r="BA10" s="1073"/>
      <c r="BB10" s="1073"/>
      <c r="BC10" s="1073"/>
      <c r="BD10" s="1073"/>
      <c r="BE10" s="1073"/>
      <c r="BF10" s="1073"/>
      <c r="BG10" s="1073"/>
      <c r="BH10" s="1073"/>
      <c r="BI10" s="1073"/>
      <c r="BJ10" s="1073"/>
      <c r="BK10" s="1073"/>
      <c r="BL10" s="1073"/>
      <c r="BM10" s="1073"/>
      <c r="BN10" s="1073"/>
      <c r="BO10" s="1073"/>
      <c r="BP10" s="1073"/>
      <c r="BQ10" s="1073"/>
      <c r="BR10" s="1073"/>
      <c r="BS10" s="1073"/>
      <c r="BT10" s="1073"/>
      <c r="BU10" s="1073"/>
      <c r="BV10" s="1073"/>
      <c r="BW10" s="1073"/>
      <c r="BX10" s="1073"/>
      <c r="BY10" s="1073"/>
      <c r="BZ10" s="1073"/>
      <c r="CA10" s="1073"/>
      <c r="CB10" s="1073"/>
      <c r="CC10" s="1073"/>
      <c r="CD10" s="1073"/>
      <c r="CE10" s="1073"/>
      <c r="CF10" s="1073"/>
      <c r="CG10" s="1073"/>
      <c r="CH10" s="1073"/>
      <c r="CI10" s="1073"/>
      <c r="CJ10" s="1073"/>
      <c r="CK10" s="1073"/>
      <c r="CL10" s="1073"/>
      <c r="CM10" s="1073"/>
      <c r="CN10" s="1073"/>
      <c r="CO10" s="1073"/>
      <c r="CP10" s="1073"/>
      <c r="CQ10" s="1073"/>
      <c r="CR10" s="1073"/>
      <c r="CS10" s="1073"/>
      <c r="CT10" s="1073"/>
      <c r="CU10" s="1073"/>
      <c r="CV10" s="1073"/>
      <c r="CW10" s="1073"/>
      <c r="CX10" s="1073"/>
      <c r="CY10" s="1073"/>
      <c r="CZ10" s="1073"/>
      <c r="DA10" s="1073"/>
      <c r="DB10" s="1073"/>
      <c r="DC10" s="1073"/>
      <c r="DD10" s="1073"/>
      <c r="DE10" s="1073"/>
      <c r="DF10" s="1073"/>
      <c r="DG10" s="1073"/>
      <c r="DH10" s="1073"/>
      <c r="DI10" s="1073"/>
      <c r="DJ10" s="1073"/>
      <c r="DK10" s="1073"/>
      <c r="DL10" s="1073"/>
      <c r="DM10" s="1073"/>
      <c r="DN10" s="1073"/>
      <c r="DO10" s="1073"/>
      <c r="DP10" s="1073"/>
      <c r="DQ10" s="1073"/>
      <c r="DR10" s="1073"/>
      <c r="DS10" s="1073"/>
      <c r="DT10" s="1073"/>
      <c r="DU10" s="1073"/>
      <c r="DV10" s="1073"/>
      <c r="DW10" s="1073"/>
      <c r="DX10" s="1073"/>
      <c r="DY10" s="1073"/>
      <c r="DZ10" s="1073"/>
      <c r="EA10" s="1073"/>
      <c r="EB10" s="1073"/>
      <c r="EC10" s="1073"/>
      <c r="ED10" s="1073"/>
      <c r="EE10" s="1073"/>
      <c r="EF10" s="1073"/>
      <c r="EG10" s="1073"/>
      <c r="EH10" s="1074"/>
      <c r="EI10" s="1075" t="s">
        <v>17</v>
      </c>
      <c r="EJ10" s="1076"/>
      <c r="EK10" s="1076"/>
      <c r="EL10" s="1076"/>
      <c r="EM10" s="1076"/>
      <c r="EN10" s="1076"/>
      <c r="EO10" s="1076"/>
      <c r="EP10" s="1076"/>
      <c r="EQ10" s="1076"/>
      <c r="ER10" s="1076"/>
      <c r="ES10" s="1076"/>
      <c r="ET10" s="1076"/>
      <c r="EU10" s="1077"/>
      <c r="EV10" s="1078" t="s">
        <v>421</v>
      </c>
      <c r="EW10" s="1078"/>
      <c r="EX10" s="1078"/>
      <c r="EY10" s="1078"/>
      <c r="EZ10" s="1078"/>
      <c r="FA10" s="1078"/>
      <c r="FB10" s="1078"/>
      <c r="FC10" s="1078"/>
      <c r="FD10" s="1078"/>
      <c r="FE10" s="1078"/>
      <c r="FF10" s="1078"/>
      <c r="FG10" s="1078"/>
      <c r="FH10" s="1078"/>
      <c r="FI10" s="1078"/>
    </row>
    <row r="11" spans="1:165" ht="15" customHeight="1">
      <c r="ET11" s="588" t="s">
        <v>433</v>
      </c>
      <c r="EV11" s="1051"/>
      <c r="EW11" s="1051"/>
      <c r="EX11" s="1051"/>
      <c r="EY11" s="1051"/>
      <c r="EZ11" s="1051"/>
      <c r="FA11" s="1051"/>
      <c r="FB11" s="1051"/>
      <c r="FC11" s="1051"/>
      <c r="FD11" s="1051"/>
      <c r="FE11" s="1051"/>
      <c r="FF11" s="1051"/>
      <c r="FG11" s="1051"/>
      <c r="FH11" s="1051"/>
      <c r="FI11" s="1051"/>
    </row>
    <row r="12" spans="1:165" ht="15.6">
      <c r="B12" s="592"/>
      <c r="C12" s="592"/>
      <c r="D12" s="592"/>
      <c r="E12" s="592"/>
      <c r="F12" s="592"/>
      <c r="G12" s="592"/>
      <c r="H12" s="592"/>
      <c r="I12" s="592"/>
      <c r="J12" s="592"/>
      <c r="K12" s="592"/>
      <c r="L12" s="592"/>
      <c r="M12" s="592"/>
      <c r="N12" s="592"/>
      <c r="O12" s="592"/>
      <c r="P12" s="592"/>
      <c r="Q12" s="592"/>
      <c r="R12" s="592"/>
      <c r="S12" s="592"/>
      <c r="T12" s="592"/>
      <c r="U12" s="592"/>
      <c r="V12" s="592"/>
      <c r="W12" s="592"/>
      <c r="X12" s="592"/>
      <c r="Y12" s="592"/>
      <c r="Z12" s="592"/>
      <c r="AA12" s="592"/>
      <c r="AB12" s="592"/>
      <c r="AC12" s="592"/>
      <c r="AD12" s="592"/>
      <c r="AE12" s="592"/>
      <c r="AF12" s="592"/>
      <c r="AG12" s="592"/>
      <c r="AH12" s="592"/>
      <c r="AI12" s="592"/>
      <c r="AJ12" s="592"/>
      <c r="AK12" s="592"/>
      <c r="AL12" s="592"/>
      <c r="AM12" s="592"/>
      <c r="AN12" s="592"/>
      <c r="AO12" s="592"/>
      <c r="AP12" s="592"/>
      <c r="AQ12" s="592"/>
      <c r="AR12" s="592"/>
      <c r="AS12" s="592"/>
      <c r="AT12" s="592"/>
      <c r="AU12" s="592"/>
      <c r="AV12" s="592"/>
      <c r="AW12" s="592"/>
      <c r="AX12" s="592"/>
      <c r="AY12" s="592"/>
      <c r="AZ12" s="592"/>
      <c r="BA12" s="592"/>
      <c r="BB12" s="592"/>
      <c r="BC12" s="592"/>
      <c r="BD12" s="592"/>
      <c r="BE12" s="592"/>
      <c r="BF12" s="592"/>
      <c r="BG12" s="592"/>
      <c r="BH12" s="592"/>
      <c r="BI12" s="592"/>
      <c r="BJ12" s="592"/>
      <c r="BK12" s="592"/>
      <c r="BL12" s="592"/>
      <c r="BM12" s="592"/>
      <c r="BN12" s="592"/>
      <c r="BO12" s="592"/>
      <c r="BP12" s="592"/>
      <c r="BQ12" s="592"/>
      <c r="BR12" s="592"/>
      <c r="BS12" s="592"/>
      <c r="BT12" s="593"/>
      <c r="BU12" s="594"/>
      <c r="BV12" s="594"/>
      <c r="BW12" s="594"/>
      <c r="BX12" s="594"/>
      <c r="BY12" s="594"/>
      <c r="BZ12" s="594"/>
      <c r="CA12" s="594"/>
      <c r="CB12" s="594"/>
      <c r="CC12" s="594"/>
      <c r="CD12" s="595"/>
      <c r="CE12" s="595"/>
      <c r="CF12" s="595"/>
      <c r="CG12" s="595"/>
      <c r="CH12" s="595"/>
      <c r="CI12" s="595"/>
      <c r="CJ12" s="595"/>
      <c r="CK12" s="595"/>
      <c r="CL12" s="595"/>
      <c r="CM12" s="595"/>
      <c r="CN12" s="595"/>
      <c r="CO12" s="595"/>
      <c r="CP12" s="595"/>
      <c r="CQ12" s="595"/>
      <c r="CR12" s="595"/>
      <c r="CS12" s="595"/>
      <c r="CT12" s="595"/>
      <c r="CU12" s="595"/>
      <c r="CV12" s="595"/>
      <c r="CW12" s="595"/>
      <c r="CX12" s="595"/>
      <c r="CY12" s="595"/>
      <c r="CZ12" s="595"/>
      <c r="DA12" s="595"/>
      <c r="DB12" s="595"/>
      <c r="DC12" s="595"/>
      <c r="DD12" s="595"/>
      <c r="DH12" s="596" t="s">
        <v>31</v>
      </c>
      <c r="DI12" s="596"/>
      <c r="DJ12" s="596"/>
      <c r="DK12" s="596"/>
      <c r="DL12" s="596"/>
      <c r="DM12" s="596"/>
      <c r="DN12" s="596"/>
      <c r="DO12" s="596"/>
      <c r="DP12" s="596"/>
      <c r="DQ12" s="596"/>
      <c r="DR12" s="596"/>
      <c r="DS12" s="596"/>
      <c r="DT12" s="596"/>
      <c r="DU12" s="596"/>
      <c r="DV12" s="596"/>
      <c r="DW12" s="596"/>
      <c r="DX12" s="596"/>
      <c r="DY12" s="596"/>
      <c r="DZ12" s="596"/>
      <c r="EA12" s="596"/>
      <c r="EB12" s="596"/>
      <c r="EC12" s="596"/>
      <c r="ED12" s="596"/>
      <c r="EE12" s="596"/>
      <c r="EF12" s="596"/>
      <c r="EG12" s="596"/>
      <c r="EH12" s="596"/>
      <c r="EL12" s="587"/>
      <c r="EM12" s="587"/>
      <c r="EN12" s="587"/>
      <c r="EO12" s="587"/>
      <c r="EP12" s="587"/>
      <c r="EQ12" s="587"/>
      <c r="ER12" s="587"/>
      <c r="ES12" s="587"/>
      <c r="ET12" s="588"/>
      <c r="EU12" s="587"/>
      <c r="EV12" s="597"/>
      <c r="EW12" s="597"/>
      <c r="EX12" s="597"/>
      <c r="EY12" s="597"/>
      <c r="EZ12" s="597"/>
      <c r="FA12" s="597"/>
      <c r="FB12" s="597"/>
      <c r="FC12" s="597"/>
      <c r="FD12" s="597"/>
      <c r="FE12" s="597"/>
      <c r="FF12" s="597"/>
      <c r="FG12" s="597"/>
      <c r="FH12" s="597"/>
      <c r="FI12" s="597"/>
    </row>
    <row r="13" spans="1:165">
      <c r="B13" s="1052" t="s">
        <v>434</v>
      </c>
      <c r="C13" s="1053"/>
      <c r="D13" s="1053"/>
      <c r="E13" s="1053"/>
      <c r="F13" s="1053"/>
      <c r="G13" s="1053"/>
      <c r="H13" s="1053"/>
      <c r="I13" s="1053"/>
      <c r="J13" s="1053"/>
      <c r="K13" s="1053"/>
      <c r="L13" s="1053"/>
      <c r="M13" s="1053"/>
      <c r="N13" s="1053"/>
      <c r="O13" s="1053"/>
      <c r="P13" s="1053"/>
      <c r="Q13" s="1053"/>
      <c r="R13" s="1053"/>
      <c r="S13" s="1053"/>
      <c r="T13" s="1053"/>
      <c r="U13" s="1053"/>
      <c r="V13" s="1053"/>
      <c r="W13" s="1053"/>
      <c r="X13" s="1053"/>
      <c r="Y13" s="1053"/>
      <c r="Z13" s="1053"/>
      <c r="AA13" s="1053"/>
      <c r="AB13" s="1053"/>
      <c r="AC13" s="1053"/>
      <c r="AD13" s="1053"/>
      <c r="AE13" s="1053"/>
      <c r="AF13" s="1053"/>
      <c r="AG13" s="1053"/>
      <c r="AH13" s="1053"/>
      <c r="AI13" s="1053"/>
      <c r="AJ13" s="1053"/>
      <c r="AK13" s="1053"/>
      <c r="AL13" s="1053"/>
      <c r="AM13" s="1053"/>
      <c r="AN13" s="1053"/>
      <c r="AO13" s="1053"/>
      <c r="AP13" s="1053"/>
      <c r="AQ13" s="1053"/>
      <c r="AR13" s="1053"/>
      <c r="AS13" s="1053"/>
      <c r="AT13" s="1053"/>
      <c r="AU13" s="1053"/>
      <c r="AV13" s="1053"/>
      <c r="AW13" s="1053"/>
      <c r="AX13" s="1053"/>
      <c r="AY13" s="1053"/>
      <c r="AZ13" s="1053"/>
      <c r="BA13" s="1053"/>
      <c r="BB13" s="1053"/>
      <c r="BC13" s="1053"/>
      <c r="BD13" s="1053"/>
      <c r="BE13" s="1053"/>
      <c r="BF13" s="1053"/>
      <c r="BG13" s="1053"/>
      <c r="BH13" s="1053"/>
      <c r="BI13" s="1053"/>
      <c r="BJ13" s="1053"/>
      <c r="BK13" s="1053"/>
      <c r="BL13" s="1053"/>
      <c r="BM13" s="1053"/>
      <c r="BN13" s="1053"/>
      <c r="BO13" s="1053"/>
      <c r="BP13" s="1053"/>
      <c r="BQ13" s="1053"/>
      <c r="BR13" s="1053"/>
      <c r="BS13" s="1053"/>
      <c r="BT13" s="1053"/>
      <c r="BU13" s="1053"/>
      <c r="BV13" s="1053"/>
      <c r="BW13" s="1053"/>
      <c r="BX13" s="1053"/>
      <c r="BY13" s="1053"/>
      <c r="BZ13" s="1053"/>
      <c r="CA13" s="1053"/>
      <c r="CB13" s="1053"/>
      <c r="CC13" s="594"/>
      <c r="CD13" s="595"/>
      <c r="CE13" s="1054" t="s">
        <v>25</v>
      </c>
      <c r="CF13" s="1055"/>
      <c r="CG13" s="1055"/>
      <c r="CH13" s="1055"/>
      <c r="CI13" s="1055"/>
      <c r="CJ13" s="1055"/>
      <c r="CK13" s="1055"/>
      <c r="CL13" s="1055"/>
      <c r="CM13" s="1055"/>
      <c r="CN13" s="1055"/>
      <c r="CO13" s="1055"/>
      <c r="CP13" s="1055"/>
      <c r="CQ13" s="1055"/>
      <c r="CR13" s="1054" t="s">
        <v>24</v>
      </c>
      <c r="CS13" s="1056"/>
      <c r="CT13" s="1056"/>
      <c r="CU13" s="1056"/>
      <c r="CV13" s="1056"/>
      <c r="CW13" s="1056"/>
      <c r="CX13" s="1056"/>
      <c r="CY13" s="1056"/>
      <c r="CZ13" s="1056"/>
      <c r="DA13" s="1056"/>
      <c r="DB13" s="1056"/>
      <c r="DC13" s="1056"/>
      <c r="DD13" s="1056"/>
      <c r="DE13" s="1056"/>
      <c r="DF13" s="1056"/>
      <c r="DG13" s="1056"/>
      <c r="DH13" s="598" t="s">
        <v>20</v>
      </c>
      <c r="DI13" s="599"/>
      <c r="DJ13" s="600"/>
      <c r="DK13" s="1012" t="s">
        <v>74</v>
      </c>
      <c r="DL13" s="1012"/>
      <c r="DM13" s="1012"/>
      <c r="DN13" s="1012"/>
      <c r="DO13" s="1012"/>
      <c r="DP13" s="1012"/>
      <c r="DQ13" s="1057" t="s">
        <v>435</v>
      </c>
      <c r="DR13" s="1058"/>
      <c r="DS13" s="1058"/>
      <c r="DT13" s="1058"/>
      <c r="DU13" s="1058"/>
      <c r="DV13" s="1058"/>
      <c r="DW13" s="1058"/>
      <c r="DX13" s="1058"/>
      <c r="DY13" s="1058"/>
      <c r="DZ13" s="1058"/>
      <c r="EA13" s="1058"/>
      <c r="EB13" s="1058"/>
      <c r="EC13" s="1058"/>
      <c r="ED13" s="1058"/>
      <c r="EE13" s="1058"/>
      <c r="EF13" s="1058"/>
      <c r="EG13" s="1058"/>
      <c r="EH13" s="1058"/>
      <c r="EI13" s="1058"/>
      <c r="EJ13" s="1058"/>
      <c r="EK13" s="1058"/>
      <c r="EL13" s="1058"/>
      <c r="EM13" s="1058"/>
      <c r="EN13" s="1058"/>
      <c r="EO13" s="1058"/>
      <c r="EP13" s="1058"/>
      <c r="EQ13" s="1058"/>
      <c r="ER13" s="1058"/>
      <c r="ES13" s="1058"/>
      <c r="ET13" s="1058"/>
      <c r="EU13" s="1059"/>
      <c r="EV13" s="1018">
        <v>43485</v>
      </c>
      <c r="EW13" s="1018"/>
      <c r="EX13" s="1018"/>
      <c r="EY13" s="1018"/>
      <c r="EZ13" s="1018"/>
      <c r="FA13" s="1018"/>
      <c r="FB13" s="1018"/>
      <c r="FC13" s="1018"/>
      <c r="FD13" s="1018"/>
      <c r="FE13" s="1018"/>
      <c r="FF13" s="1018"/>
      <c r="FG13" s="1018"/>
      <c r="FH13" s="1018"/>
      <c r="FI13" s="1018"/>
    </row>
    <row r="14" spans="1:165" ht="26.25" customHeight="1">
      <c r="B14" s="1053"/>
      <c r="C14" s="1053"/>
      <c r="D14" s="1053"/>
      <c r="E14" s="1053"/>
      <c r="F14" s="1053"/>
      <c r="G14" s="1053"/>
      <c r="H14" s="1053"/>
      <c r="I14" s="1053"/>
      <c r="J14" s="1053"/>
      <c r="K14" s="1053"/>
      <c r="L14" s="1053"/>
      <c r="M14" s="1053"/>
      <c r="N14" s="1053"/>
      <c r="O14" s="1053"/>
      <c r="P14" s="1053"/>
      <c r="Q14" s="1053"/>
      <c r="R14" s="1053"/>
      <c r="S14" s="1053"/>
      <c r="T14" s="1053"/>
      <c r="U14" s="1053"/>
      <c r="V14" s="1053"/>
      <c r="W14" s="1053"/>
      <c r="X14" s="1053"/>
      <c r="Y14" s="1053"/>
      <c r="Z14" s="1053"/>
      <c r="AA14" s="1053"/>
      <c r="AB14" s="1053"/>
      <c r="AC14" s="1053"/>
      <c r="AD14" s="1053"/>
      <c r="AE14" s="1053"/>
      <c r="AF14" s="1053"/>
      <c r="AG14" s="1053"/>
      <c r="AH14" s="1053"/>
      <c r="AI14" s="1053"/>
      <c r="AJ14" s="1053"/>
      <c r="AK14" s="1053"/>
      <c r="AL14" s="1053"/>
      <c r="AM14" s="1053"/>
      <c r="AN14" s="1053"/>
      <c r="AO14" s="1053"/>
      <c r="AP14" s="1053"/>
      <c r="AQ14" s="1053"/>
      <c r="AR14" s="1053"/>
      <c r="AS14" s="1053"/>
      <c r="AT14" s="1053"/>
      <c r="AU14" s="1053"/>
      <c r="AV14" s="1053"/>
      <c r="AW14" s="1053"/>
      <c r="AX14" s="1053"/>
      <c r="AY14" s="1053"/>
      <c r="AZ14" s="1053"/>
      <c r="BA14" s="1053"/>
      <c r="BB14" s="1053"/>
      <c r="BC14" s="1053"/>
      <c r="BD14" s="1053"/>
      <c r="BE14" s="1053"/>
      <c r="BF14" s="1053"/>
      <c r="BG14" s="1053"/>
      <c r="BH14" s="1053"/>
      <c r="BI14" s="1053"/>
      <c r="BJ14" s="1053"/>
      <c r="BK14" s="1053"/>
      <c r="BL14" s="1053"/>
      <c r="BM14" s="1053"/>
      <c r="BN14" s="1053"/>
      <c r="BO14" s="1053"/>
      <c r="BP14" s="1053"/>
      <c r="BQ14" s="1053"/>
      <c r="BR14" s="1053"/>
      <c r="BS14" s="1053"/>
      <c r="BT14" s="1053"/>
      <c r="BU14" s="1053"/>
      <c r="BV14" s="1053"/>
      <c r="BW14" s="1053"/>
      <c r="BX14" s="1053"/>
      <c r="BY14" s="1053"/>
      <c r="BZ14" s="1053"/>
      <c r="CA14" s="1053"/>
      <c r="CB14" s="1053"/>
      <c r="CC14" s="594"/>
      <c r="CD14" s="601"/>
      <c r="CE14" s="1060" t="s">
        <v>649</v>
      </c>
      <c r="CF14" s="1061"/>
      <c r="CG14" s="1061"/>
      <c r="CH14" s="1061"/>
      <c r="CI14" s="1061"/>
      <c r="CJ14" s="1061"/>
      <c r="CK14" s="1061"/>
      <c r="CL14" s="1061"/>
      <c r="CM14" s="1061"/>
      <c r="CN14" s="1061"/>
      <c r="CO14" s="1061"/>
      <c r="CP14" s="1061"/>
      <c r="CQ14" s="1061"/>
      <c r="CR14" s="1062">
        <v>43429</v>
      </c>
      <c r="CS14" s="1063"/>
      <c r="CT14" s="1063"/>
      <c r="CU14" s="1063"/>
      <c r="CV14" s="1063"/>
      <c r="CW14" s="1063"/>
      <c r="CX14" s="1063"/>
      <c r="CY14" s="1063"/>
      <c r="CZ14" s="1063"/>
      <c r="DA14" s="1063"/>
      <c r="DB14" s="1063"/>
      <c r="DC14" s="1063"/>
      <c r="DD14" s="1063"/>
      <c r="DE14" s="1063"/>
      <c r="DF14" s="1063"/>
      <c r="DG14" s="1063"/>
      <c r="DH14" s="602" t="s">
        <v>715</v>
      </c>
      <c r="DI14" s="599"/>
      <c r="DJ14" s="600"/>
      <c r="DK14" s="1012"/>
      <c r="DL14" s="1012"/>
      <c r="DM14" s="1012"/>
      <c r="DN14" s="1012"/>
      <c r="DO14" s="1012"/>
      <c r="DP14" s="1012"/>
      <c r="DQ14" s="1057" t="s">
        <v>436</v>
      </c>
      <c r="DR14" s="1058"/>
      <c r="DS14" s="1058"/>
      <c r="DT14" s="1058"/>
      <c r="DU14" s="1058"/>
      <c r="DV14" s="1058"/>
      <c r="DW14" s="1058"/>
      <c r="DX14" s="1058"/>
      <c r="DY14" s="1058"/>
      <c r="DZ14" s="1058"/>
      <c r="EA14" s="1058"/>
      <c r="EB14" s="1058"/>
      <c r="EC14" s="1058"/>
      <c r="ED14" s="1058"/>
      <c r="EE14" s="1058"/>
      <c r="EF14" s="1058"/>
      <c r="EG14" s="1058"/>
      <c r="EH14" s="1058"/>
      <c r="EI14" s="1058"/>
      <c r="EJ14" s="1058"/>
      <c r="EK14" s="1058"/>
      <c r="EL14" s="1058"/>
      <c r="EM14" s="1058"/>
      <c r="EN14" s="1058"/>
      <c r="EO14" s="1058"/>
      <c r="EP14" s="1058"/>
      <c r="EQ14" s="1058"/>
      <c r="ER14" s="1058"/>
      <c r="ES14" s="1058"/>
      <c r="ET14" s="1058"/>
      <c r="EU14" s="1059"/>
      <c r="EV14" s="1018">
        <v>43486</v>
      </c>
      <c r="EW14" s="1018"/>
      <c r="EX14" s="1018"/>
      <c r="EY14" s="1018"/>
      <c r="EZ14" s="1018"/>
      <c r="FA14" s="1018"/>
      <c r="FB14" s="1018"/>
      <c r="FC14" s="1018"/>
      <c r="FD14" s="1018"/>
      <c r="FE14" s="1018"/>
      <c r="FF14" s="1018"/>
      <c r="FG14" s="1018"/>
      <c r="FH14" s="1018"/>
      <c r="FI14" s="1018"/>
    </row>
    <row r="15" spans="1:165" ht="15" customHeight="1">
      <c r="B15" s="74" t="s">
        <v>437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AB15" s="1019"/>
      <c r="AC15" s="1019"/>
      <c r="AD15" s="1019"/>
      <c r="AE15" s="1019"/>
      <c r="AF15" s="1019"/>
      <c r="AG15" s="1019"/>
      <c r="AH15" s="1019"/>
      <c r="AI15" s="1019"/>
      <c r="AJ15" s="1019"/>
      <c r="AK15" s="1019"/>
      <c r="AL15" s="1019"/>
      <c r="AM15" s="1019"/>
      <c r="AN15" s="1019"/>
      <c r="AO15" s="1019"/>
      <c r="AP15" s="1019"/>
      <c r="AQ15" s="1019"/>
      <c r="AR15" s="1019"/>
      <c r="AS15" s="1019"/>
      <c r="AT15" s="1019"/>
      <c r="AU15" s="1019"/>
      <c r="AV15" s="1019"/>
      <c r="AW15" s="1019"/>
      <c r="AX15" s="1019"/>
      <c r="AY15" s="1019"/>
      <c r="AZ15" s="1019"/>
      <c r="BA15" s="1019"/>
      <c r="BB15" s="1019"/>
      <c r="BC15" s="1019"/>
      <c r="BD15" s="1019"/>
      <c r="BE15" s="1019"/>
      <c r="BF15" s="1019"/>
      <c r="BG15" s="1019"/>
      <c r="BH15" s="1019"/>
      <c r="BI15" s="1019"/>
      <c r="BJ15" s="1019"/>
      <c r="BK15" s="1019"/>
      <c r="BL15" s="1019"/>
      <c r="BM15" s="1019"/>
      <c r="BN15" s="1019"/>
      <c r="BO15" s="1019"/>
      <c r="BP15" s="1019"/>
      <c r="BQ15" s="1019"/>
      <c r="BR15" s="1019"/>
      <c r="BS15" s="1019"/>
      <c r="BT15" s="1019"/>
      <c r="BU15" s="1019"/>
      <c r="BV15" s="1019"/>
      <c r="BW15" s="1019"/>
      <c r="BX15" s="1019"/>
      <c r="BY15" s="1019"/>
      <c r="BZ15" s="1019"/>
      <c r="CA15" s="1019"/>
      <c r="CB15" s="1019"/>
      <c r="CC15" s="1019"/>
      <c r="CD15" s="1019"/>
      <c r="CE15" s="1019"/>
      <c r="CF15" s="1019"/>
      <c r="CG15" s="1019"/>
      <c r="CH15" s="1019"/>
      <c r="CI15" s="1019"/>
      <c r="CJ15" s="1019"/>
      <c r="CK15" s="1019"/>
      <c r="CL15" s="1019"/>
      <c r="CM15" s="1019"/>
      <c r="CN15" s="1019"/>
      <c r="CO15" s="1019"/>
      <c r="CP15" s="1019"/>
      <c r="CQ15" s="1019"/>
      <c r="CR15" s="1019"/>
      <c r="CS15" s="1019"/>
      <c r="CT15" s="1019"/>
      <c r="CU15" s="1019"/>
      <c r="CV15" s="1019"/>
      <c r="CW15" s="1019"/>
      <c r="CX15" s="1019"/>
      <c r="CY15" s="1019"/>
      <c r="CZ15" s="1019"/>
      <c r="DA15" s="1019"/>
      <c r="DB15" s="1019"/>
      <c r="DC15" s="1019"/>
      <c r="DD15" s="1019"/>
      <c r="DE15" s="1019"/>
      <c r="DF15" s="1019"/>
      <c r="DG15" s="1019"/>
      <c r="DH15" s="1019"/>
      <c r="DI15" s="1019"/>
      <c r="DJ15" s="1019"/>
      <c r="DK15" s="1019"/>
      <c r="DL15" s="1019"/>
      <c r="DM15" s="1019"/>
      <c r="DN15" s="1019"/>
      <c r="DO15" s="1019"/>
      <c r="DP15" s="1019"/>
      <c r="DQ15" s="1019"/>
      <c r="DR15" s="1019"/>
      <c r="DS15" s="1019"/>
      <c r="DT15" s="1019"/>
      <c r="DU15" s="1019"/>
      <c r="DV15" s="1019"/>
      <c r="DW15" s="1019"/>
      <c r="DX15" s="1019"/>
      <c r="DY15" s="1019"/>
      <c r="DZ15" s="1019"/>
      <c r="EA15" s="1019"/>
      <c r="EB15" s="1019"/>
      <c r="EC15" s="1019"/>
      <c r="ED15" s="1019"/>
      <c r="EE15" s="1019"/>
      <c r="EF15" s="1019"/>
      <c r="EG15" s="1019"/>
      <c r="EH15" s="1019"/>
      <c r="EI15" s="595"/>
      <c r="ET15" s="588" t="s">
        <v>14</v>
      </c>
      <c r="EV15" s="1020"/>
      <c r="EW15" s="1020"/>
      <c r="EX15" s="1020"/>
      <c r="EY15" s="1020"/>
      <c r="EZ15" s="1020"/>
      <c r="FA15" s="1020"/>
      <c r="FB15" s="1020"/>
      <c r="FC15" s="1020"/>
      <c r="FD15" s="1020"/>
      <c r="FE15" s="1020"/>
      <c r="FF15" s="1020"/>
      <c r="FG15" s="1020"/>
      <c r="FH15" s="1020"/>
      <c r="FI15" s="1020"/>
    </row>
    <row r="16" spans="1:165" ht="8.1" customHeight="1">
      <c r="AB16" s="1021" t="s">
        <v>426</v>
      </c>
      <c r="AC16" s="1021"/>
      <c r="AD16" s="1021"/>
      <c r="AE16" s="1021"/>
      <c r="AF16" s="1021"/>
      <c r="AG16" s="1021"/>
      <c r="AH16" s="1021"/>
      <c r="AI16" s="1021"/>
      <c r="AJ16" s="1021"/>
      <c r="AK16" s="1021"/>
      <c r="AL16" s="1021"/>
      <c r="AM16" s="1021"/>
      <c r="AN16" s="1021"/>
      <c r="AO16" s="1021"/>
      <c r="AP16" s="1021"/>
      <c r="AQ16" s="1021"/>
      <c r="AR16" s="1021"/>
      <c r="AS16" s="1021"/>
      <c r="AT16" s="1021"/>
      <c r="AU16" s="1021"/>
      <c r="AV16" s="1021"/>
      <c r="AW16" s="1021"/>
      <c r="AX16" s="1021"/>
      <c r="AY16" s="1021"/>
      <c r="AZ16" s="1021"/>
      <c r="BA16" s="1021"/>
      <c r="BB16" s="1021"/>
      <c r="BC16" s="1021"/>
      <c r="BD16" s="1021"/>
      <c r="BE16" s="1021"/>
      <c r="BF16" s="1021"/>
      <c r="BG16" s="1021"/>
      <c r="BH16" s="1021"/>
      <c r="BI16" s="1021"/>
      <c r="BJ16" s="1021"/>
      <c r="BK16" s="1021"/>
      <c r="BL16" s="1021"/>
      <c r="BM16" s="1021"/>
      <c r="BN16" s="1021"/>
      <c r="BO16" s="1021"/>
      <c r="BP16" s="1021"/>
      <c r="BQ16" s="1021"/>
      <c r="BR16" s="1021"/>
      <c r="BS16" s="1021"/>
      <c r="BT16" s="1021"/>
      <c r="BU16" s="1021"/>
      <c r="BV16" s="1021"/>
      <c r="BW16" s="1021"/>
      <c r="BX16" s="1021"/>
      <c r="BY16" s="1021"/>
      <c r="BZ16" s="1021"/>
      <c r="CA16" s="1021"/>
      <c r="CB16" s="1021"/>
      <c r="CC16" s="1021"/>
      <c r="CD16" s="1021"/>
      <c r="CE16" s="1021"/>
      <c r="CF16" s="1021"/>
      <c r="CG16" s="1021"/>
      <c r="CH16" s="1021"/>
      <c r="CI16" s="1021"/>
      <c r="CJ16" s="1021"/>
      <c r="CK16" s="1021"/>
      <c r="CL16" s="1021"/>
      <c r="CM16" s="1021"/>
      <c r="CN16" s="1021"/>
      <c r="CO16" s="1021"/>
      <c r="CP16" s="1021"/>
      <c r="CQ16" s="1021"/>
      <c r="CR16" s="1021"/>
      <c r="CS16" s="1021"/>
      <c r="CT16" s="1021"/>
      <c r="CU16" s="1021"/>
      <c r="CV16" s="1021"/>
      <c r="CW16" s="1021"/>
      <c r="CX16" s="1021"/>
      <c r="CY16" s="1021"/>
      <c r="CZ16" s="1021"/>
      <c r="DA16" s="1021"/>
      <c r="DB16" s="1021"/>
      <c r="DC16" s="1021"/>
      <c r="DD16" s="1021"/>
      <c r="DE16" s="1021"/>
      <c r="DF16" s="1021"/>
      <c r="DG16" s="1021"/>
      <c r="DH16" s="1021"/>
      <c r="DI16" s="1021"/>
      <c r="DJ16" s="1021"/>
      <c r="DK16" s="1021"/>
      <c r="DL16" s="1021"/>
      <c r="DM16" s="1021"/>
      <c r="DN16" s="1021"/>
      <c r="DO16" s="1021"/>
      <c r="DP16" s="1021"/>
      <c r="DQ16" s="1021"/>
      <c r="DR16" s="1021"/>
      <c r="DS16" s="1021"/>
      <c r="DT16" s="1021"/>
      <c r="DU16" s="1021"/>
      <c r="DV16" s="1021"/>
      <c r="DW16" s="1021"/>
      <c r="DX16" s="1021"/>
      <c r="DY16" s="1021"/>
      <c r="DZ16" s="1021"/>
      <c r="EA16" s="1021"/>
      <c r="EB16" s="1021"/>
      <c r="EC16" s="1021"/>
      <c r="ED16" s="1021"/>
      <c r="EE16" s="1021"/>
      <c r="EF16" s="1021"/>
      <c r="EG16" s="1021"/>
      <c r="EH16" s="1021"/>
      <c r="EI16" s="603"/>
      <c r="EV16" s="1022" t="s">
        <v>438</v>
      </c>
      <c r="EW16" s="1023"/>
      <c r="EX16" s="1023"/>
      <c r="EY16" s="1023"/>
      <c r="EZ16" s="1023"/>
      <c r="FA16" s="1023"/>
      <c r="FB16" s="1023"/>
      <c r="FC16" s="1023"/>
      <c r="FD16" s="1023"/>
      <c r="FE16" s="1023"/>
      <c r="FF16" s="1023"/>
      <c r="FG16" s="1023"/>
      <c r="FH16" s="1023"/>
      <c r="FI16" s="1024"/>
    </row>
    <row r="17" spans="1:165" ht="15" customHeight="1">
      <c r="B17" s="74" t="s">
        <v>439</v>
      </c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AB17" s="1028" t="s">
        <v>440</v>
      </c>
      <c r="AC17" s="1028"/>
      <c r="AD17" s="1028"/>
      <c r="AE17" s="1028"/>
      <c r="AF17" s="1028"/>
      <c r="AG17" s="1028"/>
      <c r="AH17" s="1028"/>
      <c r="AI17" s="1028"/>
      <c r="AJ17" s="1028"/>
      <c r="AK17" s="1028"/>
      <c r="AL17" s="1028"/>
      <c r="AM17" s="1028"/>
      <c r="AN17" s="1028"/>
      <c r="AO17" s="1028"/>
      <c r="AP17" s="1028"/>
      <c r="AQ17" s="1028"/>
      <c r="AR17" s="1028"/>
      <c r="AS17" s="1028"/>
      <c r="AT17" s="1028"/>
      <c r="AU17" s="1028"/>
      <c r="AV17" s="1028"/>
      <c r="AW17" s="1028"/>
      <c r="AX17" s="1028"/>
      <c r="AY17" s="1028"/>
      <c r="AZ17" s="1028"/>
      <c r="BA17" s="1028"/>
      <c r="BB17" s="1028"/>
      <c r="BC17" s="1028"/>
      <c r="BD17" s="1028"/>
      <c r="BE17" s="1028"/>
      <c r="BF17" s="1028"/>
      <c r="BG17" s="1028"/>
      <c r="BH17" s="1028"/>
      <c r="BI17" s="1028"/>
      <c r="BJ17" s="1028"/>
      <c r="BK17" s="1028"/>
      <c r="BL17" s="1028"/>
      <c r="BM17" s="1028"/>
      <c r="BN17" s="1028"/>
      <c r="BO17" s="1028"/>
      <c r="BP17" s="1028"/>
      <c r="BQ17" s="1028"/>
      <c r="BR17" s="1028"/>
      <c r="BS17" s="1028"/>
      <c r="BT17" s="1028"/>
      <c r="BU17" s="1028"/>
      <c r="BV17" s="1028"/>
      <c r="BW17" s="1028"/>
      <c r="BX17" s="1028"/>
      <c r="BY17" s="1028"/>
      <c r="BZ17" s="1028"/>
      <c r="CA17" s="1028"/>
      <c r="CB17" s="1028"/>
      <c r="CC17" s="1028"/>
      <c r="CD17" s="1028"/>
      <c r="CE17" s="1028"/>
      <c r="CF17" s="1028"/>
      <c r="CG17" s="1028"/>
      <c r="CH17" s="1028"/>
      <c r="CI17" s="1028"/>
      <c r="CJ17" s="1028"/>
      <c r="CK17" s="1028"/>
      <c r="CL17" s="1028"/>
      <c r="CM17" s="1028"/>
      <c r="CN17" s="1028"/>
      <c r="CO17" s="1028"/>
      <c r="CP17" s="1028"/>
      <c r="CQ17" s="1028"/>
      <c r="CR17" s="1028"/>
      <c r="CS17" s="1028"/>
      <c r="CT17" s="1028"/>
      <c r="CU17" s="1028"/>
      <c r="CV17" s="1028"/>
      <c r="CW17" s="1028"/>
      <c r="CX17" s="1028"/>
      <c r="CY17" s="1028"/>
      <c r="CZ17" s="1028"/>
      <c r="DA17" s="1028"/>
      <c r="DB17" s="1028"/>
      <c r="DC17" s="1028"/>
      <c r="DD17" s="1028"/>
      <c r="DE17" s="1028"/>
      <c r="DF17" s="1028"/>
      <c r="DG17" s="1028"/>
      <c r="DH17" s="1028"/>
      <c r="DI17" s="1028"/>
      <c r="DJ17" s="1028"/>
      <c r="DK17" s="1028"/>
      <c r="DL17" s="1028"/>
      <c r="DM17" s="1028"/>
      <c r="DN17" s="1028"/>
      <c r="DO17" s="1028"/>
      <c r="DP17" s="1028"/>
      <c r="DQ17" s="1028"/>
      <c r="DR17" s="1028"/>
      <c r="DS17" s="1028"/>
      <c r="DT17" s="1028"/>
      <c r="DU17" s="1028"/>
      <c r="DV17" s="1028"/>
      <c r="DW17" s="1028"/>
      <c r="DX17" s="1028"/>
      <c r="DY17" s="1028"/>
      <c r="DZ17" s="1028"/>
      <c r="EA17" s="1028"/>
      <c r="EB17" s="1028"/>
      <c r="EC17" s="1028"/>
      <c r="ED17" s="1028"/>
      <c r="EE17" s="1028"/>
      <c r="EF17" s="1028"/>
      <c r="EG17" s="1028"/>
      <c r="EH17" s="1028"/>
      <c r="EI17" s="595"/>
      <c r="ET17" s="588" t="s">
        <v>14</v>
      </c>
      <c r="EV17" s="1025"/>
      <c r="EW17" s="1026"/>
      <c r="EX17" s="1026"/>
      <c r="EY17" s="1026"/>
      <c r="EZ17" s="1026"/>
      <c r="FA17" s="1026"/>
      <c r="FB17" s="1026"/>
      <c r="FC17" s="1026"/>
      <c r="FD17" s="1026"/>
      <c r="FE17" s="1026"/>
      <c r="FF17" s="1026"/>
      <c r="FG17" s="1026"/>
      <c r="FH17" s="1026"/>
      <c r="FI17" s="1027"/>
    </row>
    <row r="18" spans="1:165" ht="8.1" hidden="1" customHeight="1">
      <c r="AB18" s="1021" t="s">
        <v>426</v>
      </c>
      <c r="AC18" s="1021"/>
      <c r="AD18" s="1021"/>
      <c r="AE18" s="1021"/>
      <c r="AF18" s="1021"/>
      <c r="AG18" s="1021"/>
      <c r="AH18" s="1021"/>
      <c r="AI18" s="1021"/>
      <c r="AJ18" s="1021"/>
      <c r="AK18" s="1021"/>
      <c r="AL18" s="1021"/>
      <c r="AM18" s="1021"/>
      <c r="AN18" s="1021"/>
      <c r="AO18" s="1021"/>
      <c r="AP18" s="1021"/>
      <c r="AQ18" s="1021"/>
      <c r="AR18" s="1021"/>
      <c r="AS18" s="1021"/>
      <c r="AT18" s="1021"/>
      <c r="AU18" s="1021"/>
      <c r="AV18" s="1021"/>
      <c r="AW18" s="1021"/>
      <c r="AX18" s="1021"/>
      <c r="AY18" s="1021"/>
      <c r="AZ18" s="1021"/>
      <c r="BA18" s="1021"/>
      <c r="BB18" s="1021"/>
      <c r="BC18" s="1021"/>
      <c r="BD18" s="1021"/>
      <c r="BE18" s="1021"/>
      <c r="BF18" s="1021"/>
      <c r="BG18" s="1021"/>
      <c r="BH18" s="1021"/>
      <c r="BI18" s="1021"/>
      <c r="BJ18" s="1021"/>
      <c r="BK18" s="1021"/>
      <c r="BL18" s="1021"/>
      <c r="BM18" s="1021"/>
      <c r="BN18" s="1021"/>
      <c r="BO18" s="1021"/>
      <c r="BP18" s="1021"/>
      <c r="BQ18" s="1021"/>
      <c r="BR18" s="1021"/>
      <c r="BS18" s="1021"/>
      <c r="BT18" s="1021"/>
      <c r="BU18" s="1021"/>
      <c r="BV18" s="1021"/>
      <c r="BW18" s="1021"/>
      <c r="BX18" s="1021"/>
      <c r="BY18" s="1021"/>
      <c r="BZ18" s="1021"/>
      <c r="CA18" s="1021"/>
      <c r="CB18" s="1021"/>
      <c r="CC18" s="1021"/>
      <c r="CD18" s="1021"/>
      <c r="CE18" s="1021"/>
      <c r="CF18" s="1021"/>
      <c r="CG18" s="1021"/>
      <c r="CH18" s="1021"/>
      <c r="CI18" s="1021"/>
      <c r="CJ18" s="1021"/>
      <c r="CK18" s="1021"/>
      <c r="CL18" s="1021"/>
      <c r="CM18" s="1021"/>
      <c r="CN18" s="1021"/>
      <c r="CO18" s="1021"/>
      <c r="CP18" s="1021"/>
      <c r="CQ18" s="1021"/>
      <c r="CR18" s="1021"/>
      <c r="CS18" s="1021"/>
      <c r="CT18" s="1021"/>
      <c r="CU18" s="1021"/>
      <c r="CV18" s="1021"/>
      <c r="CW18" s="1021"/>
      <c r="CX18" s="1021"/>
      <c r="CY18" s="1021"/>
      <c r="CZ18" s="1021"/>
      <c r="DA18" s="1021"/>
      <c r="DB18" s="1021"/>
      <c r="DC18" s="1021"/>
      <c r="DD18" s="1021"/>
      <c r="DE18" s="1021"/>
      <c r="DF18" s="1021"/>
      <c r="DG18" s="1021"/>
      <c r="DH18" s="1021"/>
      <c r="DI18" s="1021"/>
      <c r="DJ18" s="1021"/>
      <c r="DK18" s="1021"/>
      <c r="DL18" s="1021"/>
      <c r="DM18" s="1021"/>
      <c r="DN18" s="1021"/>
      <c r="DO18" s="1021"/>
      <c r="DP18" s="1021"/>
      <c r="DQ18" s="1021"/>
      <c r="DR18" s="1021"/>
      <c r="DS18" s="1021"/>
      <c r="DT18" s="1021"/>
      <c r="DU18" s="1021"/>
      <c r="DV18" s="1021"/>
      <c r="DW18" s="1021"/>
      <c r="DX18" s="1021"/>
      <c r="DY18" s="1021"/>
      <c r="DZ18" s="1021"/>
      <c r="EA18" s="1021"/>
      <c r="EB18" s="1021"/>
      <c r="EC18" s="1021"/>
      <c r="ED18" s="1021"/>
      <c r="EE18" s="1021"/>
      <c r="EF18" s="1021"/>
      <c r="EG18" s="1021"/>
      <c r="EH18" s="1021"/>
      <c r="EI18" s="603"/>
      <c r="EV18" s="1020"/>
      <c r="EW18" s="1020"/>
      <c r="EX18" s="1020"/>
      <c r="EY18" s="1020"/>
      <c r="EZ18" s="1020"/>
      <c r="FA18" s="1020"/>
      <c r="FB18" s="1020"/>
      <c r="FC18" s="1020"/>
      <c r="FD18" s="1020"/>
      <c r="FE18" s="1020"/>
      <c r="FF18" s="1020"/>
      <c r="FG18" s="1020"/>
      <c r="FH18" s="1020"/>
      <c r="FI18" s="1020"/>
    </row>
    <row r="19" spans="1:165" ht="0.75" customHeight="1">
      <c r="B19" s="585" t="s">
        <v>439</v>
      </c>
      <c r="AB19" s="1048"/>
      <c r="AC19" s="1048"/>
      <c r="AD19" s="1048"/>
      <c r="AE19" s="1048"/>
      <c r="AF19" s="1048"/>
      <c r="AG19" s="1048"/>
      <c r="AH19" s="1048"/>
      <c r="AI19" s="1048"/>
      <c r="AJ19" s="1048"/>
      <c r="AK19" s="1048"/>
      <c r="AL19" s="1048"/>
      <c r="AM19" s="1048"/>
      <c r="AN19" s="1048"/>
      <c r="AO19" s="1048"/>
      <c r="AP19" s="1048"/>
      <c r="AQ19" s="1048"/>
      <c r="AR19" s="1048"/>
      <c r="AS19" s="1048"/>
      <c r="AT19" s="1048"/>
      <c r="AU19" s="1048"/>
      <c r="AV19" s="1048"/>
      <c r="AW19" s="1048"/>
      <c r="AX19" s="1048"/>
      <c r="AY19" s="1048"/>
      <c r="AZ19" s="1048"/>
      <c r="BA19" s="1048"/>
      <c r="BB19" s="1048"/>
      <c r="BC19" s="1048"/>
      <c r="BD19" s="1048"/>
      <c r="BE19" s="1048"/>
      <c r="BF19" s="1048"/>
      <c r="BG19" s="1048"/>
      <c r="BH19" s="1048"/>
      <c r="BI19" s="1048"/>
      <c r="BJ19" s="1048"/>
      <c r="BK19" s="1048"/>
      <c r="BL19" s="1048"/>
      <c r="BM19" s="1048"/>
      <c r="BN19" s="1048"/>
      <c r="BO19" s="1048"/>
      <c r="BP19" s="1048"/>
      <c r="BQ19" s="1048"/>
      <c r="BR19" s="1048"/>
      <c r="BS19" s="1048"/>
      <c r="BT19" s="1048"/>
      <c r="BU19" s="1048"/>
      <c r="BV19" s="1048"/>
      <c r="BW19" s="1048"/>
      <c r="BX19" s="1048"/>
      <c r="BY19" s="1048"/>
      <c r="BZ19" s="1048"/>
      <c r="CA19" s="1048"/>
      <c r="CB19" s="1048"/>
      <c r="CC19" s="1048"/>
      <c r="CD19" s="1048"/>
      <c r="CE19" s="1048"/>
      <c r="CF19" s="1048"/>
      <c r="CG19" s="1048"/>
      <c r="CH19" s="1048"/>
      <c r="CI19" s="1048"/>
      <c r="CJ19" s="1048"/>
      <c r="CK19" s="1048"/>
      <c r="CL19" s="1048"/>
      <c r="CM19" s="1048"/>
      <c r="CN19" s="1048"/>
      <c r="CO19" s="1048"/>
      <c r="CP19" s="1048"/>
      <c r="CQ19" s="1048"/>
      <c r="CR19" s="1048"/>
      <c r="CS19" s="1048"/>
      <c r="CT19" s="1048"/>
      <c r="CU19" s="1048"/>
      <c r="CV19" s="1048"/>
      <c r="CW19" s="1048"/>
      <c r="CX19" s="1048"/>
      <c r="CY19" s="1048"/>
      <c r="CZ19" s="1048"/>
      <c r="DA19" s="1048"/>
      <c r="DB19" s="1048"/>
      <c r="DC19" s="1048"/>
      <c r="DD19" s="1048"/>
      <c r="DE19" s="1048"/>
      <c r="DF19" s="1048"/>
      <c r="DG19" s="1048"/>
      <c r="DH19" s="1048"/>
      <c r="DI19" s="1048"/>
      <c r="DJ19" s="1048"/>
      <c r="DK19" s="1048"/>
      <c r="DL19" s="1048"/>
      <c r="DM19" s="1048"/>
      <c r="DN19" s="1048"/>
      <c r="DO19" s="1048"/>
      <c r="DP19" s="1048"/>
      <c r="DQ19" s="1048"/>
      <c r="DR19" s="1048"/>
      <c r="DS19" s="1048"/>
      <c r="DT19" s="1048"/>
      <c r="DU19" s="1048"/>
      <c r="DV19" s="1048"/>
      <c r="DW19" s="1048"/>
      <c r="DX19" s="1048"/>
      <c r="DY19" s="1048"/>
      <c r="DZ19" s="1048"/>
      <c r="EA19" s="1048"/>
      <c r="EB19" s="1048"/>
      <c r="EC19" s="1048"/>
      <c r="ED19" s="1048"/>
      <c r="EE19" s="1048"/>
      <c r="EF19" s="1048"/>
      <c r="EG19" s="1048"/>
      <c r="EH19" s="1048"/>
      <c r="EI19" s="595"/>
      <c r="ET19" s="588" t="s">
        <v>14</v>
      </c>
      <c r="EV19" s="1020"/>
      <c r="EW19" s="1020"/>
      <c r="EX19" s="1020"/>
      <c r="EY19" s="1020"/>
      <c r="EZ19" s="1020"/>
      <c r="FA19" s="1020"/>
      <c r="FB19" s="1020"/>
      <c r="FC19" s="1020"/>
      <c r="FD19" s="1020"/>
      <c r="FE19" s="1020"/>
      <c r="FF19" s="1020"/>
      <c r="FG19" s="1020"/>
      <c r="FH19" s="1020"/>
      <c r="FI19" s="1020"/>
    </row>
    <row r="20" spans="1:165" ht="8.1" customHeight="1">
      <c r="AB20" s="1021" t="s">
        <v>426</v>
      </c>
      <c r="AC20" s="1021"/>
      <c r="AD20" s="1021"/>
      <c r="AE20" s="1021"/>
      <c r="AF20" s="1021"/>
      <c r="AG20" s="1021"/>
      <c r="AH20" s="1021"/>
      <c r="AI20" s="1021"/>
      <c r="AJ20" s="1021"/>
      <c r="AK20" s="1021"/>
      <c r="AL20" s="1021"/>
      <c r="AM20" s="1021"/>
      <c r="AN20" s="1021"/>
      <c r="AO20" s="1021"/>
      <c r="AP20" s="1021"/>
      <c r="AQ20" s="1021"/>
      <c r="AR20" s="1021"/>
      <c r="AS20" s="1021"/>
      <c r="AT20" s="1021"/>
      <c r="AU20" s="1021"/>
      <c r="AV20" s="1021"/>
      <c r="AW20" s="1021"/>
      <c r="AX20" s="1021"/>
      <c r="AY20" s="1021"/>
      <c r="AZ20" s="1021"/>
      <c r="BA20" s="1021"/>
      <c r="BB20" s="1021"/>
      <c r="BC20" s="1021"/>
      <c r="BD20" s="1021"/>
      <c r="BE20" s="1021"/>
      <c r="BF20" s="1021"/>
      <c r="BG20" s="1021"/>
      <c r="BH20" s="1021"/>
      <c r="BI20" s="1021"/>
      <c r="BJ20" s="1021"/>
      <c r="BK20" s="1021"/>
      <c r="BL20" s="1021"/>
      <c r="BM20" s="1021"/>
      <c r="BN20" s="1021"/>
      <c r="BO20" s="1021"/>
      <c r="BP20" s="1021"/>
      <c r="BQ20" s="1021"/>
      <c r="BR20" s="1021"/>
      <c r="BS20" s="1021"/>
      <c r="BT20" s="1021"/>
      <c r="BU20" s="1021"/>
      <c r="BV20" s="1021"/>
      <c r="BW20" s="1021"/>
      <c r="BX20" s="1021"/>
      <c r="BY20" s="1021"/>
      <c r="BZ20" s="1021"/>
      <c r="CA20" s="1021"/>
      <c r="CB20" s="1021"/>
      <c r="CC20" s="1021"/>
      <c r="CD20" s="1021"/>
      <c r="CE20" s="1021"/>
      <c r="CF20" s="1021"/>
      <c r="CG20" s="1021"/>
      <c r="CH20" s="1021"/>
      <c r="CI20" s="1021"/>
      <c r="CJ20" s="1021"/>
      <c r="CK20" s="1021"/>
      <c r="CL20" s="1021"/>
      <c r="CM20" s="1021"/>
      <c r="CN20" s="1021"/>
      <c r="CO20" s="1021"/>
      <c r="CP20" s="1021"/>
      <c r="CQ20" s="1021"/>
      <c r="CR20" s="1021"/>
      <c r="CS20" s="1021"/>
      <c r="CT20" s="1021"/>
      <c r="CU20" s="1021"/>
      <c r="CV20" s="1021"/>
      <c r="CW20" s="1021"/>
      <c r="CX20" s="1021"/>
      <c r="CY20" s="1021"/>
      <c r="CZ20" s="1021"/>
      <c r="DA20" s="1021"/>
      <c r="DB20" s="1021"/>
      <c r="DC20" s="1021"/>
      <c r="DD20" s="1021"/>
      <c r="DE20" s="1021"/>
      <c r="DF20" s="1021"/>
      <c r="DG20" s="1021"/>
      <c r="DH20" s="1021"/>
      <c r="DI20" s="1021"/>
      <c r="DJ20" s="1021"/>
      <c r="DK20" s="1021"/>
      <c r="DL20" s="1021"/>
      <c r="DM20" s="1021"/>
      <c r="DN20" s="1021"/>
      <c r="DO20" s="1021"/>
      <c r="DP20" s="1021"/>
      <c r="DQ20" s="1021"/>
      <c r="DR20" s="1021"/>
      <c r="DS20" s="1021"/>
      <c r="DT20" s="1021"/>
      <c r="DU20" s="1021"/>
      <c r="DV20" s="1021"/>
      <c r="DW20" s="1021"/>
      <c r="DX20" s="1021"/>
      <c r="DY20" s="1021"/>
      <c r="DZ20" s="1021"/>
      <c r="EA20" s="1021"/>
      <c r="EB20" s="1021"/>
      <c r="EC20" s="1021"/>
      <c r="ED20" s="1021"/>
      <c r="EE20" s="1021"/>
      <c r="EF20" s="1021"/>
      <c r="EG20" s="1021"/>
      <c r="EH20" s="1021"/>
      <c r="EI20" s="603"/>
    </row>
    <row r="21" spans="1:165" ht="23.25" customHeight="1">
      <c r="B21" s="74" t="s">
        <v>441</v>
      </c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B21" s="596"/>
      <c r="AC21" s="596"/>
      <c r="AD21" s="596"/>
      <c r="AE21" s="596"/>
      <c r="AF21" s="596"/>
      <c r="AG21" s="596"/>
      <c r="AH21" s="596"/>
      <c r="AI21" s="596"/>
      <c r="AJ21" s="596"/>
      <c r="AK21" s="596"/>
      <c r="AL21" s="596"/>
      <c r="AM21" s="596"/>
      <c r="AN21" s="603"/>
      <c r="AO21" s="603"/>
      <c r="AP21" s="603"/>
      <c r="AQ21" s="603"/>
      <c r="AR21" s="603"/>
      <c r="AS21" s="603"/>
      <c r="AT21" s="603"/>
      <c r="AU21" s="603"/>
      <c r="AV21" s="603"/>
      <c r="AW21" s="603"/>
      <c r="AX21" s="603"/>
      <c r="AY21" s="603"/>
      <c r="AZ21" s="1049" t="s">
        <v>716</v>
      </c>
      <c r="BA21" s="1050"/>
      <c r="BB21" s="1050"/>
      <c r="BC21" s="1050"/>
      <c r="BD21" s="1050"/>
      <c r="BE21" s="1050"/>
      <c r="BF21" s="1050"/>
      <c r="BG21" s="1050"/>
      <c r="BH21" s="1050"/>
      <c r="BI21" s="1050"/>
      <c r="BJ21" s="1050"/>
      <c r="BK21" s="1050"/>
      <c r="BL21" s="1050"/>
      <c r="BM21" s="1050"/>
      <c r="BN21" s="1050"/>
      <c r="BO21" s="1050"/>
      <c r="BP21" s="1050"/>
      <c r="BQ21" s="1050"/>
      <c r="BR21" s="1050"/>
      <c r="BS21" s="1050"/>
      <c r="BT21" s="1050"/>
      <c r="BU21" s="1050"/>
      <c r="BV21" s="1050"/>
      <c r="BW21" s="1050"/>
      <c r="BX21" s="1050"/>
      <c r="BY21" s="1050"/>
      <c r="BZ21" s="1050"/>
      <c r="CA21" s="1050"/>
      <c r="CB21" s="1050"/>
      <c r="CC21" s="1050"/>
      <c r="CD21" s="1050"/>
      <c r="CE21" s="1050"/>
      <c r="CF21" s="1050"/>
      <c r="CG21" s="1050"/>
      <c r="CH21" s="1050"/>
      <c r="CI21" s="1050"/>
      <c r="CJ21" s="1050"/>
      <c r="CK21" s="1050"/>
      <c r="CL21" s="1050"/>
      <c r="CM21" s="1050"/>
      <c r="CN21" s="1050"/>
      <c r="CO21" s="1050"/>
      <c r="CP21" s="1050"/>
      <c r="CQ21" s="1050"/>
      <c r="CR21" s="1050"/>
      <c r="CS21" s="1050"/>
      <c r="CT21" s="1050"/>
      <c r="CU21" s="1050"/>
      <c r="CV21" s="1050"/>
      <c r="CW21" s="1050"/>
      <c r="CX21" s="1050"/>
      <c r="CY21" s="1050"/>
      <c r="CZ21" s="1050"/>
      <c r="DA21" s="1050"/>
      <c r="DB21" s="1050"/>
      <c r="DC21" s="1050"/>
      <c r="DD21" s="1050"/>
      <c r="DE21" s="1050"/>
      <c r="DF21" s="1050"/>
      <c r="DG21" s="1050"/>
      <c r="DH21" s="1050"/>
      <c r="DI21" s="1050"/>
      <c r="DJ21" s="1050"/>
      <c r="DK21" s="1050"/>
      <c r="DL21" s="1050"/>
      <c r="DM21" s="1050"/>
      <c r="DN21" s="1050"/>
      <c r="DO21" s="1050"/>
      <c r="DP21" s="1050"/>
      <c r="DQ21" s="1050"/>
      <c r="DR21" s="1050"/>
      <c r="DS21" s="603"/>
      <c r="DT21" s="603"/>
      <c r="DU21" s="603"/>
      <c r="DV21" s="603"/>
      <c r="DW21" s="603"/>
      <c r="DX21" s="603"/>
      <c r="DY21" s="603"/>
      <c r="DZ21" s="603"/>
      <c r="EA21" s="603"/>
      <c r="EB21" s="603"/>
      <c r="EC21" s="603"/>
      <c r="ED21" s="603"/>
      <c r="EE21" s="603"/>
      <c r="EF21" s="603"/>
      <c r="EG21" s="603"/>
      <c r="EH21" s="603"/>
      <c r="EI21" s="603"/>
    </row>
    <row r="22" spans="1:165" ht="11.1" customHeight="1"/>
    <row r="23" spans="1:165" ht="12.75" customHeight="1">
      <c r="A23" s="1010" t="s">
        <v>442</v>
      </c>
      <c r="B23" s="1011"/>
      <c r="C23" s="1011"/>
      <c r="D23" s="1011"/>
      <c r="E23" s="1011"/>
      <c r="F23" s="1011"/>
      <c r="G23" s="1011"/>
      <c r="H23" s="1011"/>
      <c r="I23" s="1012" t="s">
        <v>443</v>
      </c>
      <c r="J23" s="1013"/>
      <c r="K23" s="1013"/>
      <c r="L23" s="1013"/>
      <c r="M23" s="1013"/>
      <c r="N23" s="1013"/>
      <c r="O23" s="1013"/>
      <c r="P23" s="1013"/>
      <c r="Q23" s="1013"/>
      <c r="R23" s="1013"/>
      <c r="S23" s="1013"/>
      <c r="T23" s="1013"/>
      <c r="U23" s="1013"/>
      <c r="V23" s="1013"/>
      <c r="W23" s="1013"/>
      <c r="X23" s="1013"/>
      <c r="Y23" s="1013"/>
      <c r="Z23" s="1013"/>
      <c r="AA23" s="1013"/>
      <c r="AB23" s="1013"/>
      <c r="AC23" s="1013"/>
      <c r="AD23" s="1013"/>
      <c r="AE23" s="1013"/>
      <c r="AF23" s="1013"/>
      <c r="AG23" s="1013"/>
      <c r="AH23" s="1013"/>
      <c r="AI23" s="1013"/>
      <c r="AJ23" s="1013"/>
      <c r="AK23" s="1013"/>
      <c r="AL23" s="1013"/>
      <c r="AM23" s="1013"/>
      <c r="AN23" s="1013"/>
      <c r="AO23" s="1013"/>
      <c r="AP23" s="1013"/>
      <c r="AQ23" s="1013"/>
      <c r="AR23" s="1013"/>
      <c r="AS23" s="1013"/>
      <c r="AT23" s="1013"/>
      <c r="AU23" s="1013"/>
      <c r="AV23" s="1013"/>
      <c r="AW23" s="1013"/>
      <c r="AX23" s="1013"/>
      <c r="AY23" s="1013"/>
      <c r="AZ23" s="1013"/>
      <c r="BA23" s="1013"/>
      <c r="BB23" s="1013"/>
      <c r="BC23" s="1013"/>
      <c r="BD23" s="1013"/>
      <c r="BE23" s="1013"/>
      <c r="BF23" s="1013"/>
      <c r="BG23" s="1013"/>
      <c r="BH23" s="1013"/>
      <c r="BI23" s="1013"/>
      <c r="BJ23" s="1013"/>
      <c r="BK23" s="1013"/>
      <c r="BL23" s="1013"/>
      <c r="BM23" s="1013"/>
      <c r="BN23" s="1013"/>
      <c r="BO23" s="1013"/>
      <c r="BP23" s="1013"/>
      <c r="BQ23" s="1013"/>
      <c r="BR23" s="1013"/>
      <c r="BS23" s="1013"/>
      <c r="BT23" s="1013"/>
      <c r="BU23" s="1013"/>
      <c r="BV23" s="1013"/>
      <c r="BW23" s="1013"/>
      <c r="BX23" s="1013"/>
      <c r="BY23" s="1013"/>
      <c r="BZ23" s="1013"/>
      <c r="CA23" s="1013"/>
      <c r="CB23" s="1014"/>
      <c r="CC23" s="1015" t="s">
        <v>444</v>
      </c>
      <c r="CD23" s="1016"/>
      <c r="CE23" s="1016"/>
      <c r="CF23" s="1016"/>
      <c r="CG23" s="1016"/>
      <c r="CH23" s="1016"/>
      <c r="CI23" s="1016"/>
      <c r="CJ23" s="1016"/>
      <c r="CK23" s="1016"/>
      <c r="CL23" s="1016"/>
      <c r="CM23" s="1016"/>
      <c r="CN23" s="1016"/>
      <c r="CO23" s="1016"/>
      <c r="CP23" s="1016"/>
      <c r="CQ23" s="1016"/>
      <c r="CR23" s="1012" t="s">
        <v>445</v>
      </c>
      <c r="CS23" s="1013"/>
      <c r="CT23" s="1013"/>
      <c r="CU23" s="1013"/>
      <c r="CV23" s="1013"/>
      <c r="CW23" s="1013"/>
      <c r="CX23" s="1013"/>
      <c r="CY23" s="1013"/>
      <c r="CZ23" s="1013"/>
      <c r="DA23" s="1013"/>
      <c r="DB23" s="1013"/>
      <c r="DC23" s="1013"/>
      <c r="DD23" s="1013"/>
      <c r="DE23" s="1017" t="s">
        <v>446</v>
      </c>
      <c r="DF23" s="1017"/>
      <c r="DG23" s="1017"/>
      <c r="DH23" s="1017"/>
      <c r="DI23" s="1017" t="s">
        <v>393</v>
      </c>
      <c r="DJ23" s="1017"/>
      <c r="DK23" s="1017"/>
      <c r="DL23" s="1017"/>
      <c r="DM23" s="1017"/>
      <c r="DN23" s="1017"/>
      <c r="DO23" s="1017"/>
      <c r="DP23" s="1017"/>
      <c r="DQ23" s="1017"/>
      <c r="DR23" s="1029" t="s">
        <v>447</v>
      </c>
      <c r="DS23" s="1030"/>
      <c r="DT23" s="1030"/>
      <c r="DU23" s="1030"/>
      <c r="DV23" s="1030"/>
      <c r="DW23" s="1030"/>
      <c r="DX23" s="1030"/>
      <c r="DY23" s="1030"/>
      <c r="DZ23" s="1030"/>
      <c r="EA23" s="1030"/>
      <c r="EB23" s="1030"/>
      <c r="EC23" s="1030"/>
      <c r="ED23" s="1030"/>
      <c r="EE23" s="1030"/>
      <c r="EF23" s="1030"/>
      <c r="EG23" s="1030"/>
      <c r="EH23" s="1030"/>
      <c r="EI23" s="1030"/>
      <c r="EJ23" s="1030"/>
      <c r="EK23" s="1030"/>
      <c r="EL23" s="1030"/>
      <c r="EM23" s="1030"/>
      <c r="EN23" s="1030"/>
      <c r="EO23" s="1030"/>
      <c r="EP23" s="1030"/>
      <c r="EQ23" s="1030"/>
      <c r="ER23" s="1030"/>
      <c r="ES23" s="1031"/>
      <c r="ET23" s="1029" t="s">
        <v>448</v>
      </c>
      <c r="EU23" s="1030"/>
      <c r="EV23" s="1030"/>
      <c r="EW23" s="1030"/>
      <c r="EX23" s="1030"/>
      <c r="EY23" s="1030"/>
      <c r="EZ23" s="1030"/>
      <c r="FA23" s="1030"/>
      <c r="FB23" s="1030"/>
      <c r="FC23" s="1030"/>
      <c r="FD23" s="1030"/>
      <c r="FE23" s="1030"/>
      <c r="FF23" s="1030"/>
      <c r="FG23" s="1030"/>
      <c r="FH23" s="1030"/>
      <c r="FI23" s="1031"/>
    </row>
    <row r="24" spans="1:165">
      <c r="A24" s="1011"/>
      <c r="B24" s="1011"/>
      <c r="C24" s="1011"/>
      <c r="D24" s="1011"/>
      <c r="E24" s="1011"/>
      <c r="F24" s="1011"/>
      <c r="G24" s="1011"/>
      <c r="H24" s="1011"/>
      <c r="I24" s="1010" t="s">
        <v>449</v>
      </c>
      <c r="J24" s="1011"/>
      <c r="K24" s="1011"/>
      <c r="L24" s="1011"/>
      <c r="M24" s="1011"/>
      <c r="N24" s="1011"/>
      <c r="O24" s="1011"/>
      <c r="P24" s="1011"/>
      <c r="Q24" s="1011"/>
      <c r="R24" s="1011"/>
      <c r="S24" s="1011"/>
      <c r="T24" s="1011"/>
      <c r="U24" s="1011"/>
      <c r="V24" s="1011"/>
      <c r="W24" s="1011"/>
      <c r="X24" s="1011"/>
      <c r="Y24" s="1011"/>
      <c r="Z24" s="1011"/>
      <c r="AA24" s="1011"/>
      <c r="AB24" s="1011"/>
      <c r="AC24" s="1011"/>
      <c r="AD24" s="1011"/>
      <c r="AE24" s="1011"/>
      <c r="AF24" s="1011"/>
      <c r="AG24" s="1011"/>
      <c r="AH24" s="1011"/>
      <c r="AI24" s="1011"/>
      <c r="AJ24" s="1011"/>
      <c r="AK24" s="1011"/>
      <c r="AL24" s="1011"/>
      <c r="AM24" s="1011"/>
      <c r="AN24" s="1011"/>
      <c r="AO24" s="1011"/>
      <c r="AP24" s="1011"/>
      <c r="AQ24" s="1011"/>
      <c r="AR24" s="1011"/>
      <c r="AS24" s="1011"/>
      <c r="AT24" s="1011"/>
      <c r="AU24" s="1011"/>
      <c r="AV24" s="1038" t="s">
        <v>450</v>
      </c>
      <c r="AW24" s="1039"/>
      <c r="AX24" s="1039"/>
      <c r="AY24" s="1039"/>
      <c r="AZ24" s="1039"/>
      <c r="BA24" s="1039"/>
      <c r="BB24" s="1039"/>
      <c r="BC24" s="1039"/>
      <c r="BD24" s="1039"/>
      <c r="BE24" s="1039"/>
      <c r="BF24" s="1039"/>
      <c r="BG24" s="1039"/>
      <c r="BH24" s="1039"/>
      <c r="BI24" s="1039"/>
      <c r="BJ24" s="1039"/>
      <c r="BK24" s="1039"/>
      <c r="BL24" s="1039"/>
      <c r="BM24" s="1040"/>
      <c r="BN24" s="1044" t="s">
        <v>451</v>
      </c>
      <c r="BO24" s="1045"/>
      <c r="BP24" s="1045"/>
      <c r="BQ24" s="1045"/>
      <c r="BR24" s="1045"/>
      <c r="BS24" s="1045"/>
      <c r="BT24" s="1045"/>
      <c r="BU24" s="1045"/>
      <c r="BV24" s="1045"/>
      <c r="BW24" s="1045"/>
      <c r="BX24" s="1045"/>
      <c r="BY24" s="1045"/>
      <c r="BZ24" s="1045"/>
      <c r="CA24" s="1045"/>
      <c r="CB24" s="1045"/>
      <c r="CC24" s="1016"/>
      <c r="CD24" s="1016"/>
      <c r="CE24" s="1016"/>
      <c r="CF24" s="1016"/>
      <c r="CG24" s="1016"/>
      <c r="CH24" s="1016"/>
      <c r="CI24" s="1016"/>
      <c r="CJ24" s="1016"/>
      <c r="CK24" s="1016"/>
      <c r="CL24" s="1016"/>
      <c r="CM24" s="1016"/>
      <c r="CN24" s="1016"/>
      <c r="CO24" s="1016"/>
      <c r="CP24" s="1016"/>
      <c r="CQ24" s="1016"/>
      <c r="CR24" s="1013"/>
      <c r="CS24" s="1013"/>
      <c r="CT24" s="1013"/>
      <c r="CU24" s="1013"/>
      <c r="CV24" s="1013"/>
      <c r="CW24" s="1013"/>
      <c r="CX24" s="1013"/>
      <c r="CY24" s="1013"/>
      <c r="CZ24" s="1013"/>
      <c r="DA24" s="1013"/>
      <c r="DB24" s="1013"/>
      <c r="DC24" s="1013"/>
      <c r="DD24" s="1013"/>
      <c r="DE24" s="1017"/>
      <c r="DF24" s="1017"/>
      <c r="DG24" s="1017"/>
      <c r="DH24" s="1017"/>
      <c r="DI24" s="1017"/>
      <c r="DJ24" s="1017"/>
      <c r="DK24" s="1017"/>
      <c r="DL24" s="1017"/>
      <c r="DM24" s="1017"/>
      <c r="DN24" s="1017"/>
      <c r="DO24" s="1017"/>
      <c r="DP24" s="1017"/>
      <c r="DQ24" s="1017"/>
      <c r="DR24" s="1032"/>
      <c r="DS24" s="1033"/>
      <c r="DT24" s="1033"/>
      <c r="DU24" s="1033"/>
      <c r="DV24" s="1033"/>
      <c r="DW24" s="1033"/>
      <c r="DX24" s="1033"/>
      <c r="DY24" s="1033"/>
      <c r="DZ24" s="1033"/>
      <c r="EA24" s="1033"/>
      <c r="EB24" s="1033"/>
      <c r="EC24" s="1033"/>
      <c r="ED24" s="1033"/>
      <c r="EE24" s="1033"/>
      <c r="EF24" s="1033"/>
      <c r="EG24" s="1033"/>
      <c r="EH24" s="1033"/>
      <c r="EI24" s="1033"/>
      <c r="EJ24" s="1033"/>
      <c r="EK24" s="1033"/>
      <c r="EL24" s="1033"/>
      <c r="EM24" s="1033"/>
      <c r="EN24" s="1033"/>
      <c r="EO24" s="1033"/>
      <c r="EP24" s="1033"/>
      <c r="EQ24" s="1033"/>
      <c r="ER24" s="1033"/>
      <c r="ES24" s="1034"/>
      <c r="ET24" s="1035"/>
      <c r="EU24" s="1036"/>
      <c r="EV24" s="1036"/>
      <c r="EW24" s="1036"/>
      <c r="EX24" s="1036"/>
      <c r="EY24" s="1036"/>
      <c r="EZ24" s="1036"/>
      <c r="FA24" s="1036"/>
      <c r="FB24" s="1036"/>
      <c r="FC24" s="1036"/>
      <c r="FD24" s="1036"/>
      <c r="FE24" s="1036"/>
      <c r="FF24" s="1036"/>
      <c r="FG24" s="1036"/>
      <c r="FH24" s="1036"/>
      <c r="FI24" s="1037"/>
    </row>
    <row r="25" spans="1:165" ht="72" customHeight="1">
      <c r="A25" s="1011"/>
      <c r="B25" s="1011"/>
      <c r="C25" s="1011"/>
      <c r="D25" s="1011"/>
      <c r="E25" s="1011"/>
      <c r="F25" s="1011"/>
      <c r="G25" s="1011"/>
      <c r="H25" s="1011"/>
      <c r="I25" s="1011"/>
      <c r="J25" s="1011"/>
      <c r="K25" s="1011"/>
      <c r="L25" s="1011"/>
      <c r="M25" s="1011"/>
      <c r="N25" s="1011"/>
      <c r="O25" s="1011"/>
      <c r="P25" s="1011"/>
      <c r="Q25" s="1011"/>
      <c r="R25" s="1011"/>
      <c r="S25" s="1011"/>
      <c r="T25" s="1011"/>
      <c r="U25" s="1011"/>
      <c r="V25" s="1011"/>
      <c r="W25" s="1011"/>
      <c r="X25" s="1011"/>
      <c r="Y25" s="1011"/>
      <c r="Z25" s="1011"/>
      <c r="AA25" s="1011"/>
      <c r="AB25" s="1011"/>
      <c r="AC25" s="1011"/>
      <c r="AD25" s="1011"/>
      <c r="AE25" s="1011"/>
      <c r="AF25" s="1011"/>
      <c r="AG25" s="1011"/>
      <c r="AH25" s="1011"/>
      <c r="AI25" s="1011"/>
      <c r="AJ25" s="1011"/>
      <c r="AK25" s="1011"/>
      <c r="AL25" s="1011"/>
      <c r="AM25" s="1011"/>
      <c r="AN25" s="1011"/>
      <c r="AO25" s="1011"/>
      <c r="AP25" s="1011"/>
      <c r="AQ25" s="1011"/>
      <c r="AR25" s="1011"/>
      <c r="AS25" s="1011"/>
      <c r="AT25" s="1011"/>
      <c r="AU25" s="1011"/>
      <c r="AV25" s="1041"/>
      <c r="AW25" s="1042"/>
      <c r="AX25" s="1042"/>
      <c r="AY25" s="1042"/>
      <c r="AZ25" s="1042"/>
      <c r="BA25" s="1042"/>
      <c r="BB25" s="1042"/>
      <c r="BC25" s="1042"/>
      <c r="BD25" s="1042"/>
      <c r="BE25" s="1042"/>
      <c r="BF25" s="1042"/>
      <c r="BG25" s="1042"/>
      <c r="BH25" s="1042"/>
      <c r="BI25" s="1042"/>
      <c r="BJ25" s="1042"/>
      <c r="BK25" s="1042"/>
      <c r="BL25" s="1042"/>
      <c r="BM25" s="1043"/>
      <c r="BN25" s="1046"/>
      <c r="BO25" s="1046"/>
      <c r="BP25" s="1046"/>
      <c r="BQ25" s="1046"/>
      <c r="BR25" s="1046"/>
      <c r="BS25" s="1046"/>
      <c r="BT25" s="1046"/>
      <c r="BU25" s="1046"/>
      <c r="BV25" s="1046"/>
      <c r="BW25" s="1046"/>
      <c r="BX25" s="1046"/>
      <c r="BY25" s="1046"/>
      <c r="BZ25" s="1046"/>
      <c r="CA25" s="1046"/>
      <c r="CB25" s="1046"/>
      <c r="CC25" s="1016"/>
      <c r="CD25" s="1016"/>
      <c r="CE25" s="1016"/>
      <c r="CF25" s="1016"/>
      <c r="CG25" s="1016"/>
      <c r="CH25" s="1016"/>
      <c r="CI25" s="1016"/>
      <c r="CJ25" s="1016"/>
      <c r="CK25" s="1016"/>
      <c r="CL25" s="1016"/>
      <c r="CM25" s="1016"/>
      <c r="CN25" s="1016"/>
      <c r="CO25" s="1016"/>
      <c r="CP25" s="1016"/>
      <c r="CQ25" s="1016"/>
      <c r="CR25" s="1013"/>
      <c r="CS25" s="1013"/>
      <c r="CT25" s="1013"/>
      <c r="CU25" s="1013"/>
      <c r="CV25" s="1013"/>
      <c r="CW25" s="1013"/>
      <c r="CX25" s="1013"/>
      <c r="CY25" s="1013"/>
      <c r="CZ25" s="1013"/>
      <c r="DA25" s="1013"/>
      <c r="DB25" s="1013"/>
      <c r="DC25" s="1013"/>
      <c r="DD25" s="1013"/>
      <c r="DE25" s="1017"/>
      <c r="DF25" s="1017"/>
      <c r="DG25" s="1017"/>
      <c r="DH25" s="1017"/>
      <c r="DI25" s="1017"/>
      <c r="DJ25" s="1017"/>
      <c r="DK25" s="1017"/>
      <c r="DL25" s="1017"/>
      <c r="DM25" s="1017"/>
      <c r="DN25" s="1017"/>
      <c r="DO25" s="1017"/>
      <c r="DP25" s="1017"/>
      <c r="DQ25" s="1017"/>
      <c r="DR25" s="1047" t="s">
        <v>452</v>
      </c>
      <c r="DS25" s="1047"/>
      <c r="DT25" s="1047"/>
      <c r="DU25" s="1047"/>
      <c r="DV25" s="1047"/>
      <c r="DW25" s="1047"/>
      <c r="DX25" s="1047"/>
      <c r="DY25" s="1047"/>
      <c r="DZ25" s="1047"/>
      <c r="EA25" s="1047"/>
      <c r="EB25" s="1047"/>
      <c r="EC25" s="1047"/>
      <c r="ED25" s="1047"/>
      <c r="EE25" s="1047"/>
      <c r="EF25" s="1047" t="s">
        <v>453</v>
      </c>
      <c r="EG25" s="1047"/>
      <c r="EH25" s="1047"/>
      <c r="EI25" s="1047"/>
      <c r="EJ25" s="1047"/>
      <c r="EK25" s="1047"/>
      <c r="EL25" s="1047"/>
      <c r="EM25" s="1047"/>
      <c r="EN25" s="1047"/>
      <c r="EO25" s="1047"/>
      <c r="EP25" s="1047"/>
      <c r="EQ25" s="1047"/>
      <c r="ER25" s="1047"/>
      <c r="ES25" s="1047"/>
      <c r="ET25" s="1032"/>
      <c r="EU25" s="1033"/>
      <c r="EV25" s="1033"/>
      <c r="EW25" s="1033"/>
      <c r="EX25" s="1033"/>
      <c r="EY25" s="1033"/>
      <c r="EZ25" s="1033"/>
      <c r="FA25" s="1033"/>
      <c r="FB25" s="1033"/>
      <c r="FC25" s="1033"/>
      <c r="FD25" s="1033"/>
      <c r="FE25" s="1033"/>
      <c r="FF25" s="1033"/>
      <c r="FG25" s="1033"/>
      <c r="FH25" s="1033"/>
      <c r="FI25" s="1034"/>
    </row>
    <row r="26" spans="1:165">
      <c r="A26" s="1006">
        <v>1</v>
      </c>
      <c r="B26" s="1006"/>
      <c r="C26" s="1006"/>
      <c r="D26" s="1006"/>
      <c r="E26" s="1006"/>
      <c r="F26" s="1006"/>
      <c r="G26" s="1006"/>
      <c r="H26" s="1006"/>
      <c r="I26" s="1005">
        <v>2</v>
      </c>
      <c r="J26" s="1007"/>
      <c r="K26" s="1007"/>
      <c r="L26" s="1007"/>
      <c r="M26" s="1007"/>
      <c r="N26" s="1007"/>
      <c r="O26" s="1007"/>
      <c r="P26" s="1007"/>
      <c r="Q26" s="1007"/>
      <c r="R26" s="1007"/>
      <c r="S26" s="1007"/>
      <c r="T26" s="1007"/>
      <c r="U26" s="1007"/>
      <c r="V26" s="1007"/>
      <c r="W26" s="1007"/>
      <c r="X26" s="1007"/>
      <c r="Y26" s="1007"/>
      <c r="Z26" s="1007"/>
      <c r="AA26" s="1007"/>
      <c r="AB26" s="1007"/>
      <c r="AC26" s="1007"/>
      <c r="AD26" s="1007"/>
      <c r="AE26" s="1007"/>
      <c r="AF26" s="1007"/>
      <c r="AG26" s="1007"/>
      <c r="AH26" s="1007"/>
      <c r="AI26" s="1007"/>
      <c r="AJ26" s="1007"/>
      <c r="AK26" s="1007"/>
      <c r="AL26" s="1007"/>
      <c r="AM26" s="1007"/>
      <c r="AN26" s="1007"/>
      <c r="AO26" s="1007"/>
      <c r="AP26" s="1007"/>
      <c r="AQ26" s="1007"/>
      <c r="AR26" s="1007"/>
      <c r="AS26" s="1007"/>
      <c r="AT26" s="1007"/>
      <c r="AU26" s="1007"/>
      <c r="AV26" s="1005">
        <v>3</v>
      </c>
      <c r="AW26" s="1007"/>
      <c r="AX26" s="1007"/>
      <c r="AY26" s="1007"/>
      <c r="AZ26" s="1007"/>
      <c r="BA26" s="1007"/>
      <c r="BB26" s="1007"/>
      <c r="BC26" s="1007"/>
      <c r="BD26" s="1007"/>
      <c r="BE26" s="1007"/>
      <c r="BF26" s="1007"/>
      <c r="BG26" s="1007"/>
      <c r="BH26" s="1007"/>
      <c r="BI26" s="1007"/>
      <c r="BJ26" s="1007"/>
      <c r="BK26" s="1007"/>
      <c r="BL26" s="1007"/>
      <c r="BM26" s="1007"/>
      <c r="BN26" s="1008">
        <v>4</v>
      </c>
      <c r="BO26" s="1009"/>
      <c r="BP26" s="1009"/>
      <c r="BQ26" s="1009"/>
      <c r="BR26" s="1009"/>
      <c r="BS26" s="1009"/>
      <c r="BT26" s="1009"/>
      <c r="BU26" s="1009"/>
      <c r="BV26" s="1009"/>
      <c r="BW26" s="1009"/>
      <c r="BX26" s="1009"/>
      <c r="BY26" s="1009"/>
      <c r="BZ26" s="1009"/>
      <c r="CA26" s="1009"/>
      <c r="CB26" s="1009"/>
      <c r="CC26" s="1005">
        <v>5</v>
      </c>
      <c r="CD26" s="1005"/>
      <c r="CE26" s="1005"/>
      <c r="CF26" s="1005"/>
      <c r="CG26" s="1005"/>
      <c r="CH26" s="1005"/>
      <c r="CI26" s="1005"/>
      <c r="CJ26" s="1005"/>
      <c r="CK26" s="1005"/>
      <c r="CL26" s="1005"/>
      <c r="CM26" s="1005"/>
      <c r="CN26" s="1005"/>
      <c r="CO26" s="1005"/>
      <c r="CP26" s="1005"/>
      <c r="CQ26" s="1005"/>
      <c r="CR26" s="1005">
        <v>6</v>
      </c>
      <c r="CS26" s="1005"/>
      <c r="CT26" s="1005"/>
      <c r="CU26" s="1005"/>
      <c r="CV26" s="1005"/>
      <c r="CW26" s="1005"/>
      <c r="CX26" s="1005"/>
      <c r="CY26" s="1005"/>
      <c r="CZ26" s="1005"/>
      <c r="DA26" s="1005"/>
      <c r="DB26" s="1005"/>
      <c r="DC26" s="1005"/>
      <c r="DD26" s="1005"/>
      <c r="DE26" s="1005">
        <v>7</v>
      </c>
      <c r="DF26" s="1005"/>
      <c r="DG26" s="1005"/>
      <c r="DH26" s="1005"/>
      <c r="DI26" s="1005">
        <v>8</v>
      </c>
      <c r="DJ26" s="1005"/>
      <c r="DK26" s="1005"/>
      <c r="DL26" s="1005"/>
      <c r="DM26" s="1005"/>
      <c r="DN26" s="1005"/>
      <c r="DO26" s="1005"/>
      <c r="DP26" s="1005"/>
      <c r="DQ26" s="1005"/>
      <c r="DR26" s="1005">
        <v>9</v>
      </c>
      <c r="DS26" s="1005"/>
      <c r="DT26" s="1005"/>
      <c r="DU26" s="1005"/>
      <c r="DV26" s="1005"/>
      <c r="DW26" s="1005"/>
      <c r="DX26" s="1005"/>
      <c r="DY26" s="1005"/>
      <c r="DZ26" s="1005"/>
      <c r="EA26" s="1005"/>
      <c r="EB26" s="1005"/>
      <c r="EC26" s="1005"/>
      <c r="ED26" s="1005"/>
      <c r="EE26" s="1005"/>
      <c r="EF26" s="1005">
        <v>10</v>
      </c>
      <c r="EG26" s="1005"/>
      <c r="EH26" s="1005"/>
      <c r="EI26" s="1005"/>
      <c r="EJ26" s="1005"/>
      <c r="EK26" s="1005"/>
      <c r="EL26" s="1005"/>
      <c r="EM26" s="1005"/>
      <c r="EN26" s="1005"/>
      <c r="EO26" s="1005"/>
      <c r="EP26" s="1005"/>
      <c r="EQ26" s="1005"/>
      <c r="ER26" s="1005"/>
      <c r="ES26" s="1005"/>
      <c r="ET26" s="1005">
        <v>11</v>
      </c>
      <c r="EU26" s="1005"/>
      <c r="EV26" s="1005"/>
      <c r="EW26" s="1005"/>
      <c r="EX26" s="1005"/>
      <c r="EY26" s="1005"/>
      <c r="EZ26" s="1005"/>
      <c r="FA26" s="1005"/>
      <c r="FB26" s="1005"/>
      <c r="FC26" s="1005"/>
      <c r="FD26" s="1005"/>
      <c r="FE26" s="1005"/>
      <c r="FF26" s="1005"/>
      <c r="FG26" s="1005"/>
      <c r="FH26" s="1005"/>
      <c r="FI26" s="1005"/>
    </row>
    <row r="27" spans="1:165" ht="30" customHeight="1">
      <c r="A27" s="997">
        <v>1</v>
      </c>
      <c r="B27" s="998"/>
      <c r="C27" s="998"/>
      <c r="D27" s="998"/>
      <c r="E27" s="998"/>
      <c r="F27" s="604"/>
      <c r="G27" s="604"/>
      <c r="H27" s="605"/>
      <c r="I27" s="999"/>
      <c r="J27" s="1000"/>
      <c r="K27" s="1000"/>
      <c r="L27" s="1000"/>
      <c r="M27" s="1000"/>
      <c r="N27" s="1000"/>
      <c r="O27" s="1000"/>
      <c r="P27" s="1000"/>
      <c r="Q27" s="1000"/>
      <c r="R27" s="1000"/>
      <c r="S27" s="1000"/>
      <c r="T27" s="1000"/>
      <c r="U27" s="1000"/>
      <c r="V27" s="1000"/>
      <c r="W27" s="1000"/>
      <c r="X27" s="1000"/>
      <c r="Y27" s="1000"/>
      <c r="Z27" s="1000"/>
      <c r="AA27" s="1000"/>
      <c r="AB27" s="1000"/>
      <c r="AC27" s="1000"/>
      <c r="AD27" s="1000"/>
      <c r="AE27" s="1000"/>
      <c r="AF27" s="1000"/>
      <c r="AG27" s="1000"/>
      <c r="AH27" s="1000"/>
      <c r="AI27" s="1000"/>
      <c r="AJ27" s="1000"/>
      <c r="AK27" s="1000"/>
      <c r="AL27" s="1000"/>
      <c r="AM27" s="1000"/>
      <c r="AN27" s="1000"/>
      <c r="AO27" s="1000"/>
      <c r="AP27" s="1000"/>
      <c r="AQ27" s="1000"/>
      <c r="AR27" s="1000"/>
      <c r="AS27" s="1000"/>
      <c r="AT27" s="1000"/>
      <c r="AU27" s="1001"/>
      <c r="AV27" s="1002"/>
      <c r="AW27" s="1003"/>
      <c r="AX27" s="1003"/>
      <c r="AY27" s="1003"/>
      <c r="AZ27" s="1003"/>
      <c r="BA27" s="1003"/>
      <c r="BB27" s="1003"/>
      <c r="BC27" s="1003"/>
      <c r="BD27" s="1003"/>
      <c r="BE27" s="1003"/>
      <c r="BF27" s="1003"/>
      <c r="BG27" s="1003"/>
      <c r="BH27" s="1003"/>
      <c r="BI27" s="1003"/>
      <c r="BJ27" s="1003"/>
      <c r="BK27" s="1003"/>
      <c r="BL27" s="1003"/>
      <c r="BM27" s="1004"/>
      <c r="BN27" s="971"/>
      <c r="BO27" s="972"/>
      <c r="BP27" s="972"/>
      <c r="BQ27" s="972"/>
      <c r="BR27" s="972"/>
      <c r="BS27" s="972"/>
      <c r="BT27" s="972"/>
      <c r="BU27" s="972"/>
      <c r="BV27" s="972"/>
      <c r="BW27" s="972"/>
      <c r="BX27" s="972"/>
      <c r="BY27" s="972"/>
      <c r="BZ27" s="972"/>
      <c r="CA27" s="972"/>
      <c r="CB27" s="973"/>
      <c r="CC27" s="953"/>
      <c r="CD27" s="954"/>
      <c r="CE27" s="954"/>
      <c r="CF27" s="954"/>
      <c r="CG27" s="954"/>
      <c r="CH27" s="954"/>
      <c r="CI27" s="954"/>
      <c r="CJ27" s="954"/>
      <c r="CK27" s="954"/>
      <c r="CL27" s="954"/>
      <c r="CM27" s="954"/>
      <c r="CN27" s="954"/>
      <c r="CO27" s="954"/>
      <c r="CP27" s="954"/>
      <c r="CQ27" s="955"/>
      <c r="CR27" s="956"/>
      <c r="CS27" s="957"/>
      <c r="CT27" s="957"/>
      <c r="CU27" s="957"/>
      <c r="CV27" s="957"/>
      <c r="CW27" s="957"/>
      <c r="CX27" s="957"/>
      <c r="CY27" s="957"/>
      <c r="CZ27" s="957"/>
      <c r="DA27" s="957"/>
      <c r="DB27" s="957"/>
      <c r="DC27" s="957"/>
      <c r="DD27" s="958"/>
      <c r="DE27" s="959"/>
      <c r="DF27" s="960"/>
      <c r="DG27" s="960"/>
      <c r="DH27" s="961"/>
      <c r="DI27" s="959"/>
      <c r="DJ27" s="960"/>
      <c r="DK27" s="960"/>
      <c r="DL27" s="960"/>
      <c r="DM27" s="960"/>
      <c r="DN27" s="960"/>
      <c r="DO27" s="960"/>
      <c r="DP27" s="960"/>
      <c r="DQ27" s="961"/>
      <c r="DR27" s="965"/>
      <c r="DS27" s="966"/>
      <c r="DT27" s="966"/>
      <c r="DU27" s="966"/>
      <c r="DV27" s="966"/>
      <c r="DW27" s="966"/>
      <c r="DX27" s="966"/>
      <c r="DY27" s="966"/>
      <c r="DZ27" s="966"/>
      <c r="EA27" s="966"/>
      <c r="EB27" s="966"/>
      <c r="EC27" s="966"/>
      <c r="ED27" s="966"/>
      <c r="EE27" s="967"/>
      <c r="EF27" s="965">
        <f>DI27*DR27</f>
        <v>0</v>
      </c>
      <c r="EG27" s="966"/>
      <c r="EH27" s="966"/>
      <c r="EI27" s="966"/>
      <c r="EJ27" s="966"/>
      <c r="EK27" s="966"/>
      <c r="EL27" s="966"/>
      <c r="EM27" s="966"/>
      <c r="EN27" s="966"/>
      <c r="EO27" s="966"/>
      <c r="EP27" s="966"/>
      <c r="EQ27" s="966"/>
      <c r="ER27" s="966"/>
      <c r="ES27" s="967"/>
      <c r="ET27" s="968"/>
      <c r="EU27" s="969"/>
      <c r="EV27" s="969"/>
      <c r="EW27" s="969"/>
      <c r="EX27" s="969"/>
      <c r="EY27" s="969"/>
      <c r="EZ27" s="969"/>
      <c r="FA27" s="969"/>
      <c r="FB27" s="969"/>
      <c r="FC27" s="969"/>
      <c r="FD27" s="969"/>
      <c r="FE27" s="969"/>
      <c r="FF27" s="969"/>
      <c r="FG27" s="969"/>
      <c r="FH27" s="969"/>
      <c r="FI27" s="970"/>
    </row>
    <row r="28" spans="1:165" ht="25.5" hidden="1" customHeight="1">
      <c r="A28" s="997">
        <v>2</v>
      </c>
      <c r="B28" s="998"/>
      <c r="C28" s="998"/>
      <c r="D28" s="998"/>
      <c r="E28" s="604"/>
      <c r="F28" s="604"/>
      <c r="G28" s="604"/>
      <c r="H28" s="605"/>
      <c r="I28" s="999"/>
      <c r="J28" s="1000"/>
      <c r="K28" s="1000"/>
      <c r="L28" s="1000"/>
      <c r="M28" s="1000"/>
      <c r="N28" s="1000"/>
      <c r="O28" s="1000"/>
      <c r="P28" s="1000"/>
      <c r="Q28" s="1000"/>
      <c r="R28" s="1000"/>
      <c r="S28" s="1000"/>
      <c r="T28" s="1000"/>
      <c r="U28" s="1000"/>
      <c r="V28" s="1000"/>
      <c r="W28" s="1000"/>
      <c r="X28" s="1000"/>
      <c r="Y28" s="1000"/>
      <c r="Z28" s="1000"/>
      <c r="AA28" s="1000"/>
      <c r="AB28" s="1000"/>
      <c r="AC28" s="1000"/>
      <c r="AD28" s="1000"/>
      <c r="AE28" s="1000"/>
      <c r="AF28" s="1000"/>
      <c r="AG28" s="1000"/>
      <c r="AH28" s="1000"/>
      <c r="AI28" s="1000"/>
      <c r="AJ28" s="1000"/>
      <c r="AK28" s="1000"/>
      <c r="AL28" s="1000"/>
      <c r="AM28" s="1000"/>
      <c r="AN28" s="1000"/>
      <c r="AO28" s="1000"/>
      <c r="AP28" s="1000"/>
      <c r="AQ28" s="1000"/>
      <c r="AR28" s="1000"/>
      <c r="AS28" s="1000"/>
      <c r="AT28" s="1000"/>
      <c r="AU28" s="1001"/>
      <c r="AV28" s="1002"/>
      <c r="AW28" s="1003"/>
      <c r="AX28" s="1003"/>
      <c r="AY28" s="1003"/>
      <c r="AZ28" s="1003"/>
      <c r="BA28" s="1003"/>
      <c r="BB28" s="1003"/>
      <c r="BC28" s="1003"/>
      <c r="BD28" s="1003"/>
      <c r="BE28" s="1003"/>
      <c r="BF28" s="1003"/>
      <c r="BG28" s="1003"/>
      <c r="BH28" s="1003"/>
      <c r="BI28" s="1003"/>
      <c r="BJ28" s="1003"/>
      <c r="BK28" s="1003"/>
      <c r="BL28" s="1003"/>
      <c r="BM28" s="1004"/>
      <c r="BN28" s="971"/>
      <c r="BO28" s="972"/>
      <c r="BP28" s="972"/>
      <c r="BQ28" s="972"/>
      <c r="BR28" s="972"/>
      <c r="BS28" s="972"/>
      <c r="BT28" s="972"/>
      <c r="BU28" s="972"/>
      <c r="BV28" s="972"/>
      <c r="BW28" s="972"/>
      <c r="BX28" s="972"/>
      <c r="BY28" s="972"/>
      <c r="BZ28" s="972"/>
      <c r="CA28" s="972"/>
      <c r="CB28" s="973"/>
      <c r="CC28" s="953" t="s">
        <v>511</v>
      </c>
      <c r="CD28" s="954"/>
      <c r="CE28" s="954"/>
      <c r="CF28" s="954"/>
      <c r="CG28" s="954"/>
      <c r="CH28" s="954"/>
      <c r="CI28" s="954"/>
      <c r="CJ28" s="954"/>
      <c r="CK28" s="954"/>
      <c r="CL28" s="954"/>
      <c r="CM28" s="954"/>
      <c r="CN28" s="954"/>
      <c r="CO28" s="954"/>
      <c r="CP28" s="954"/>
      <c r="CQ28" s="955"/>
      <c r="CR28" s="956"/>
      <c r="CS28" s="957"/>
      <c r="CT28" s="957"/>
      <c r="CU28" s="957"/>
      <c r="CV28" s="957"/>
      <c r="CW28" s="957"/>
      <c r="CX28" s="957"/>
      <c r="CY28" s="957"/>
      <c r="CZ28" s="957"/>
      <c r="DA28" s="957"/>
      <c r="DB28" s="957"/>
      <c r="DC28" s="957"/>
      <c r="DD28" s="958"/>
      <c r="DE28" s="959" t="s">
        <v>486</v>
      </c>
      <c r="DF28" s="960"/>
      <c r="DG28" s="960"/>
      <c r="DH28" s="961"/>
      <c r="DI28" s="959"/>
      <c r="DJ28" s="960"/>
      <c r="DK28" s="960"/>
      <c r="DL28" s="960"/>
      <c r="DM28" s="960"/>
      <c r="DN28" s="960"/>
      <c r="DO28" s="960"/>
      <c r="DP28" s="960"/>
      <c r="DQ28" s="961"/>
      <c r="DR28" s="962"/>
      <c r="DS28" s="963"/>
      <c r="DT28" s="963"/>
      <c r="DU28" s="963"/>
      <c r="DV28" s="963"/>
      <c r="DW28" s="963"/>
      <c r="DX28" s="963"/>
      <c r="DY28" s="963"/>
      <c r="DZ28" s="963"/>
      <c r="EA28" s="963"/>
      <c r="EB28" s="963"/>
      <c r="EC28" s="963"/>
      <c r="ED28" s="963"/>
      <c r="EE28" s="964"/>
      <c r="EF28" s="965">
        <f t="shared" ref="EF28" si="0">DI28*DR28</f>
        <v>0</v>
      </c>
      <c r="EG28" s="966"/>
      <c r="EH28" s="966"/>
      <c r="EI28" s="966"/>
      <c r="EJ28" s="966"/>
      <c r="EK28" s="966"/>
      <c r="EL28" s="966"/>
      <c r="EM28" s="966"/>
      <c r="EN28" s="966"/>
      <c r="EO28" s="966"/>
      <c r="EP28" s="966"/>
      <c r="EQ28" s="966"/>
      <c r="ER28" s="966"/>
      <c r="ES28" s="967"/>
      <c r="ET28" s="968" t="s">
        <v>512</v>
      </c>
      <c r="EU28" s="969"/>
      <c r="EV28" s="969"/>
      <c r="EW28" s="969"/>
      <c r="EX28" s="969"/>
      <c r="EY28" s="969"/>
      <c r="EZ28" s="969"/>
      <c r="FA28" s="969"/>
      <c r="FB28" s="969"/>
      <c r="FC28" s="969"/>
      <c r="FD28" s="969"/>
      <c r="FE28" s="969"/>
      <c r="FF28" s="969"/>
      <c r="FG28" s="969"/>
      <c r="FH28" s="969"/>
      <c r="FI28" s="970"/>
    </row>
    <row r="29" spans="1:165" ht="25.5" hidden="1" customHeight="1">
      <c r="A29" s="997">
        <v>3</v>
      </c>
      <c r="B29" s="998"/>
      <c r="C29" s="998"/>
      <c r="D29" s="998"/>
      <c r="E29" s="635"/>
      <c r="F29" s="635"/>
      <c r="G29" s="635"/>
      <c r="H29" s="605"/>
      <c r="I29" s="999"/>
      <c r="J29" s="1000"/>
      <c r="K29" s="1000"/>
      <c r="L29" s="1000"/>
      <c r="M29" s="1000"/>
      <c r="N29" s="1000"/>
      <c r="O29" s="1000"/>
      <c r="P29" s="1000"/>
      <c r="Q29" s="1000"/>
      <c r="R29" s="1000"/>
      <c r="S29" s="1000"/>
      <c r="T29" s="1000"/>
      <c r="U29" s="1000"/>
      <c r="V29" s="1000"/>
      <c r="W29" s="1000"/>
      <c r="X29" s="1000"/>
      <c r="Y29" s="1000"/>
      <c r="Z29" s="1000"/>
      <c r="AA29" s="1000"/>
      <c r="AB29" s="1000"/>
      <c r="AC29" s="1000"/>
      <c r="AD29" s="1000"/>
      <c r="AE29" s="1000"/>
      <c r="AF29" s="1000"/>
      <c r="AG29" s="1000"/>
      <c r="AH29" s="1000"/>
      <c r="AI29" s="1000"/>
      <c r="AJ29" s="1000"/>
      <c r="AK29" s="1000"/>
      <c r="AL29" s="1000"/>
      <c r="AM29" s="1000"/>
      <c r="AN29" s="1000"/>
      <c r="AO29" s="1000"/>
      <c r="AP29" s="1000"/>
      <c r="AQ29" s="1000"/>
      <c r="AR29" s="1000"/>
      <c r="AS29" s="1000"/>
      <c r="AT29" s="1000"/>
      <c r="AU29" s="1001"/>
      <c r="AV29" s="1002"/>
      <c r="AW29" s="1003"/>
      <c r="AX29" s="1003"/>
      <c r="AY29" s="1003"/>
      <c r="AZ29" s="1003"/>
      <c r="BA29" s="1003"/>
      <c r="BB29" s="1003"/>
      <c r="BC29" s="1003"/>
      <c r="BD29" s="1003"/>
      <c r="BE29" s="1003"/>
      <c r="BF29" s="1003"/>
      <c r="BG29" s="1003"/>
      <c r="BH29" s="1003"/>
      <c r="BI29" s="1003"/>
      <c r="BJ29" s="1003"/>
      <c r="BK29" s="1003"/>
      <c r="BL29" s="1003"/>
      <c r="BM29" s="1004"/>
      <c r="BN29" s="971"/>
      <c r="BO29" s="972"/>
      <c r="BP29" s="972"/>
      <c r="BQ29" s="972"/>
      <c r="BR29" s="972"/>
      <c r="BS29" s="972"/>
      <c r="BT29" s="972"/>
      <c r="BU29" s="972"/>
      <c r="BV29" s="972"/>
      <c r="BW29" s="972"/>
      <c r="BX29" s="972"/>
      <c r="BY29" s="972"/>
      <c r="BZ29" s="972"/>
      <c r="CA29" s="972"/>
      <c r="CB29" s="973"/>
      <c r="CC29" s="953" t="s">
        <v>505</v>
      </c>
      <c r="CD29" s="954"/>
      <c r="CE29" s="954"/>
      <c r="CF29" s="954"/>
      <c r="CG29" s="954"/>
      <c r="CH29" s="954"/>
      <c r="CI29" s="954"/>
      <c r="CJ29" s="954"/>
      <c r="CK29" s="954"/>
      <c r="CL29" s="954"/>
      <c r="CM29" s="954"/>
      <c r="CN29" s="954"/>
      <c r="CO29" s="954"/>
      <c r="CP29" s="954"/>
      <c r="CQ29" s="955"/>
      <c r="CR29" s="956"/>
      <c r="CS29" s="957"/>
      <c r="CT29" s="957"/>
      <c r="CU29" s="957"/>
      <c r="CV29" s="957"/>
      <c r="CW29" s="957"/>
      <c r="CX29" s="957"/>
      <c r="CY29" s="957"/>
      <c r="CZ29" s="957"/>
      <c r="DA29" s="957"/>
      <c r="DB29" s="957"/>
      <c r="DC29" s="957"/>
      <c r="DD29" s="958"/>
      <c r="DE29" s="959" t="s">
        <v>486</v>
      </c>
      <c r="DF29" s="960"/>
      <c r="DG29" s="960"/>
      <c r="DH29" s="961"/>
      <c r="DI29" s="959"/>
      <c r="DJ29" s="960"/>
      <c r="DK29" s="960"/>
      <c r="DL29" s="960"/>
      <c r="DM29" s="960"/>
      <c r="DN29" s="960"/>
      <c r="DO29" s="960"/>
      <c r="DP29" s="960"/>
      <c r="DQ29" s="961"/>
      <c r="DR29" s="962"/>
      <c r="DS29" s="963"/>
      <c r="DT29" s="963"/>
      <c r="DU29" s="963"/>
      <c r="DV29" s="963"/>
      <c r="DW29" s="963"/>
      <c r="DX29" s="963"/>
      <c r="DY29" s="963"/>
      <c r="DZ29" s="963"/>
      <c r="EA29" s="963"/>
      <c r="EB29" s="963"/>
      <c r="EC29" s="963"/>
      <c r="ED29" s="963"/>
      <c r="EE29" s="964"/>
      <c r="EF29" s="965">
        <f t="shared" ref="EF29" si="1">DI29*DR29</f>
        <v>0</v>
      </c>
      <c r="EG29" s="966"/>
      <c r="EH29" s="966"/>
      <c r="EI29" s="966"/>
      <c r="EJ29" s="966"/>
      <c r="EK29" s="966"/>
      <c r="EL29" s="966"/>
      <c r="EM29" s="966"/>
      <c r="EN29" s="966"/>
      <c r="EO29" s="966"/>
      <c r="EP29" s="966"/>
      <c r="EQ29" s="966"/>
      <c r="ER29" s="966"/>
      <c r="ES29" s="967"/>
      <c r="ET29" s="968"/>
      <c r="EU29" s="969"/>
      <c r="EV29" s="969"/>
      <c r="EW29" s="969"/>
      <c r="EX29" s="969"/>
      <c r="EY29" s="969"/>
      <c r="EZ29" s="969"/>
      <c r="FA29" s="969"/>
      <c r="FB29" s="969"/>
      <c r="FC29" s="969"/>
      <c r="FD29" s="969"/>
      <c r="FE29" s="969"/>
      <c r="FF29" s="969"/>
      <c r="FG29" s="969"/>
      <c r="FH29" s="969"/>
      <c r="FI29" s="970"/>
    </row>
    <row r="30" spans="1:165" ht="25.5" hidden="1" customHeight="1">
      <c r="A30" s="997">
        <v>4</v>
      </c>
      <c r="B30" s="998"/>
      <c r="C30" s="998"/>
      <c r="D30" s="998"/>
      <c r="E30" s="604"/>
      <c r="F30" s="604"/>
      <c r="G30" s="604"/>
      <c r="H30" s="605"/>
      <c r="I30" s="999"/>
      <c r="J30" s="1000"/>
      <c r="K30" s="1000"/>
      <c r="L30" s="1000"/>
      <c r="M30" s="1000"/>
      <c r="N30" s="1000"/>
      <c r="O30" s="1000"/>
      <c r="P30" s="1000"/>
      <c r="Q30" s="1000"/>
      <c r="R30" s="1000"/>
      <c r="S30" s="1000"/>
      <c r="T30" s="1000"/>
      <c r="U30" s="1000"/>
      <c r="V30" s="1000"/>
      <c r="W30" s="1000"/>
      <c r="X30" s="1000"/>
      <c r="Y30" s="1000"/>
      <c r="Z30" s="1000"/>
      <c r="AA30" s="1000"/>
      <c r="AB30" s="1000"/>
      <c r="AC30" s="1000"/>
      <c r="AD30" s="1000"/>
      <c r="AE30" s="1000"/>
      <c r="AF30" s="1000"/>
      <c r="AG30" s="1000"/>
      <c r="AH30" s="1000"/>
      <c r="AI30" s="1000"/>
      <c r="AJ30" s="1000"/>
      <c r="AK30" s="1000"/>
      <c r="AL30" s="1000"/>
      <c r="AM30" s="1000"/>
      <c r="AN30" s="1000"/>
      <c r="AO30" s="1000"/>
      <c r="AP30" s="1000"/>
      <c r="AQ30" s="1000"/>
      <c r="AR30" s="1000"/>
      <c r="AS30" s="1000"/>
      <c r="AT30" s="1000"/>
      <c r="AU30" s="1001"/>
      <c r="AV30" s="1002"/>
      <c r="AW30" s="1003"/>
      <c r="AX30" s="1003"/>
      <c r="AY30" s="1003"/>
      <c r="AZ30" s="1003"/>
      <c r="BA30" s="1003"/>
      <c r="BB30" s="1003"/>
      <c r="BC30" s="1003"/>
      <c r="BD30" s="1003"/>
      <c r="BE30" s="1003"/>
      <c r="BF30" s="1003"/>
      <c r="BG30" s="1003"/>
      <c r="BH30" s="1003"/>
      <c r="BI30" s="1003"/>
      <c r="BJ30" s="1003"/>
      <c r="BK30" s="1003"/>
      <c r="BL30" s="1003"/>
      <c r="BM30" s="1004"/>
      <c r="BN30" s="971"/>
      <c r="BO30" s="972"/>
      <c r="BP30" s="972"/>
      <c r="BQ30" s="972"/>
      <c r="BR30" s="972"/>
      <c r="BS30" s="972"/>
      <c r="BT30" s="972"/>
      <c r="BU30" s="972"/>
      <c r="BV30" s="972"/>
      <c r="BW30" s="972"/>
      <c r="BX30" s="972"/>
      <c r="BY30" s="972"/>
      <c r="BZ30" s="972"/>
      <c r="CA30" s="972"/>
      <c r="CB30" s="973"/>
      <c r="CC30" s="953" t="s">
        <v>506</v>
      </c>
      <c r="CD30" s="954"/>
      <c r="CE30" s="954"/>
      <c r="CF30" s="954"/>
      <c r="CG30" s="954"/>
      <c r="CH30" s="954"/>
      <c r="CI30" s="954"/>
      <c r="CJ30" s="954"/>
      <c r="CK30" s="954"/>
      <c r="CL30" s="954"/>
      <c r="CM30" s="954"/>
      <c r="CN30" s="954"/>
      <c r="CO30" s="954"/>
      <c r="CP30" s="954"/>
      <c r="CQ30" s="955"/>
      <c r="CR30" s="956"/>
      <c r="CS30" s="957"/>
      <c r="CT30" s="957"/>
      <c r="CU30" s="957"/>
      <c r="CV30" s="957"/>
      <c r="CW30" s="957"/>
      <c r="CX30" s="957"/>
      <c r="CY30" s="957"/>
      <c r="CZ30" s="957"/>
      <c r="DA30" s="957"/>
      <c r="DB30" s="957"/>
      <c r="DC30" s="957"/>
      <c r="DD30" s="958"/>
      <c r="DE30" s="959" t="s">
        <v>486</v>
      </c>
      <c r="DF30" s="960"/>
      <c r="DG30" s="960"/>
      <c r="DH30" s="961"/>
      <c r="DI30" s="959"/>
      <c r="DJ30" s="960"/>
      <c r="DK30" s="960"/>
      <c r="DL30" s="960"/>
      <c r="DM30" s="960"/>
      <c r="DN30" s="960"/>
      <c r="DO30" s="960"/>
      <c r="DP30" s="960"/>
      <c r="DQ30" s="961"/>
      <c r="DR30" s="962"/>
      <c r="DS30" s="963"/>
      <c r="DT30" s="963"/>
      <c r="DU30" s="963"/>
      <c r="DV30" s="963"/>
      <c r="DW30" s="963"/>
      <c r="DX30" s="963"/>
      <c r="DY30" s="963"/>
      <c r="DZ30" s="963"/>
      <c r="EA30" s="963"/>
      <c r="EB30" s="963"/>
      <c r="EC30" s="963"/>
      <c r="ED30" s="963"/>
      <c r="EE30" s="964"/>
      <c r="EF30" s="965">
        <f t="shared" ref="EF30" si="2">DI30*DR30</f>
        <v>0</v>
      </c>
      <c r="EG30" s="966"/>
      <c r="EH30" s="966"/>
      <c r="EI30" s="966"/>
      <c r="EJ30" s="966"/>
      <c r="EK30" s="966"/>
      <c r="EL30" s="966"/>
      <c r="EM30" s="966"/>
      <c r="EN30" s="966"/>
      <c r="EO30" s="966"/>
      <c r="EP30" s="966"/>
      <c r="EQ30" s="966"/>
      <c r="ER30" s="966"/>
      <c r="ES30" s="967"/>
      <c r="ET30" s="968"/>
      <c r="EU30" s="969"/>
      <c r="EV30" s="969"/>
      <c r="EW30" s="969"/>
      <c r="EX30" s="969"/>
      <c r="EY30" s="969"/>
      <c r="EZ30" s="969"/>
      <c r="FA30" s="969"/>
      <c r="FB30" s="969"/>
      <c r="FC30" s="969"/>
      <c r="FD30" s="969"/>
      <c r="FE30" s="969"/>
      <c r="FF30" s="969"/>
      <c r="FG30" s="969"/>
      <c r="FH30" s="969"/>
      <c r="FI30" s="970"/>
    </row>
    <row r="31" spans="1:165" s="606" customFormat="1" ht="13.5" customHeight="1">
      <c r="A31" s="979"/>
      <c r="B31" s="979"/>
      <c r="C31" s="979"/>
      <c r="D31" s="979"/>
      <c r="E31" s="979"/>
      <c r="F31" s="979"/>
      <c r="G31" s="979"/>
      <c r="H31" s="979"/>
      <c r="I31" s="980" t="s">
        <v>454</v>
      </c>
      <c r="J31" s="981"/>
      <c r="K31" s="981"/>
      <c r="L31" s="981"/>
      <c r="M31" s="981"/>
      <c r="N31" s="981"/>
      <c r="O31" s="981"/>
      <c r="P31" s="981"/>
      <c r="Q31" s="981"/>
      <c r="R31" s="981"/>
      <c r="S31" s="981"/>
      <c r="T31" s="981"/>
      <c r="U31" s="981"/>
      <c r="V31" s="981"/>
      <c r="W31" s="981"/>
      <c r="X31" s="981"/>
      <c r="Y31" s="981"/>
      <c r="Z31" s="981"/>
      <c r="AA31" s="981"/>
      <c r="AB31" s="981"/>
      <c r="AC31" s="981"/>
      <c r="AD31" s="981"/>
      <c r="AE31" s="981"/>
      <c r="AF31" s="981"/>
      <c r="AG31" s="981"/>
      <c r="AH31" s="981"/>
      <c r="AI31" s="981"/>
      <c r="AJ31" s="981"/>
      <c r="AK31" s="981"/>
      <c r="AL31" s="981"/>
      <c r="AM31" s="981"/>
      <c r="AN31" s="981"/>
      <c r="AO31" s="981"/>
      <c r="AP31" s="981"/>
      <c r="AQ31" s="981"/>
      <c r="AR31" s="981"/>
      <c r="AS31" s="981"/>
      <c r="AT31" s="981"/>
      <c r="AU31" s="981"/>
      <c r="AV31" s="982"/>
      <c r="AW31" s="983"/>
      <c r="AX31" s="983"/>
      <c r="AY31" s="983"/>
      <c r="AZ31" s="983"/>
      <c r="BA31" s="983"/>
      <c r="BB31" s="983"/>
      <c r="BC31" s="983"/>
      <c r="BD31" s="983"/>
      <c r="BE31" s="983"/>
      <c r="BF31" s="983"/>
      <c r="BG31" s="983"/>
      <c r="BH31" s="983"/>
      <c r="BI31" s="983"/>
      <c r="BJ31" s="983"/>
      <c r="BK31" s="983"/>
      <c r="BL31" s="983"/>
      <c r="BM31" s="984"/>
      <c r="BN31" s="985"/>
      <c r="BO31" s="986"/>
      <c r="BP31" s="986"/>
      <c r="BQ31" s="986"/>
      <c r="BR31" s="986"/>
      <c r="BS31" s="986"/>
      <c r="BT31" s="986"/>
      <c r="BU31" s="986"/>
      <c r="BV31" s="986"/>
      <c r="BW31" s="986"/>
      <c r="BX31" s="986"/>
      <c r="BY31" s="986"/>
      <c r="BZ31" s="986"/>
      <c r="CA31" s="986"/>
      <c r="CB31" s="986"/>
      <c r="CC31" s="987"/>
      <c r="CD31" s="987"/>
      <c r="CE31" s="987"/>
      <c r="CF31" s="987"/>
      <c r="CG31" s="987"/>
      <c r="CH31" s="987"/>
      <c r="CI31" s="987"/>
      <c r="CJ31" s="987"/>
      <c r="CK31" s="987"/>
      <c r="CL31" s="987"/>
      <c r="CM31" s="987"/>
      <c r="CN31" s="987"/>
      <c r="CO31" s="987"/>
      <c r="CP31" s="987"/>
      <c r="CQ31" s="987"/>
      <c r="CR31" s="988"/>
      <c r="CS31" s="988"/>
      <c r="CT31" s="988"/>
      <c r="CU31" s="988"/>
      <c r="CV31" s="988"/>
      <c r="CW31" s="988"/>
      <c r="CX31" s="988"/>
      <c r="CY31" s="988"/>
      <c r="CZ31" s="988"/>
      <c r="DA31" s="988"/>
      <c r="DB31" s="988"/>
      <c r="DC31" s="988"/>
      <c r="DD31" s="988"/>
      <c r="DE31" s="992"/>
      <c r="DF31" s="992"/>
      <c r="DG31" s="992"/>
      <c r="DH31" s="992"/>
      <c r="DI31" s="992">
        <f>SUM(DI27:DQ30)</f>
        <v>0</v>
      </c>
      <c r="DJ31" s="992"/>
      <c r="DK31" s="992"/>
      <c r="DL31" s="992"/>
      <c r="DM31" s="992"/>
      <c r="DN31" s="992"/>
      <c r="DO31" s="992"/>
      <c r="DP31" s="992"/>
      <c r="DQ31" s="992"/>
      <c r="DR31" s="993"/>
      <c r="DS31" s="993"/>
      <c r="DT31" s="993"/>
      <c r="DU31" s="993"/>
      <c r="DV31" s="993"/>
      <c r="DW31" s="993"/>
      <c r="DX31" s="993"/>
      <c r="DY31" s="993"/>
      <c r="DZ31" s="993"/>
      <c r="EA31" s="993"/>
      <c r="EB31" s="993"/>
      <c r="EC31" s="993"/>
      <c r="ED31" s="993"/>
      <c r="EE31" s="993"/>
      <c r="EF31" s="994">
        <f>SUM(EF27:ES30)</f>
        <v>0</v>
      </c>
      <c r="EG31" s="994"/>
      <c r="EH31" s="994"/>
      <c r="EI31" s="994"/>
      <c r="EJ31" s="994"/>
      <c r="EK31" s="994"/>
      <c r="EL31" s="994"/>
      <c r="EM31" s="994"/>
      <c r="EN31" s="994"/>
      <c r="EO31" s="994"/>
      <c r="EP31" s="994"/>
      <c r="EQ31" s="994"/>
      <c r="ER31" s="994"/>
      <c r="ES31" s="994"/>
      <c r="ET31" s="995"/>
      <c r="EU31" s="995"/>
      <c r="EV31" s="995"/>
      <c r="EW31" s="995"/>
      <c r="EX31" s="995"/>
      <c r="EY31" s="995"/>
      <c r="EZ31" s="995"/>
      <c r="FA31" s="995"/>
      <c r="FB31" s="995"/>
      <c r="FC31" s="995"/>
      <c r="FD31" s="995"/>
      <c r="FE31" s="995"/>
      <c r="FF31" s="995"/>
      <c r="FG31" s="995"/>
      <c r="FH31" s="995"/>
      <c r="FI31" s="995"/>
    </row>
    <row r="32" spans="1:165" s="611" customFormat="1" ht="18" customHeight="1">
      <c r="A32" s="607"/>
      <c r="B32" s="607"/>
      <c r="C32" s="607"/>
      <c r="D32" s="607"/>
      <c r="E32" s="607"/>
      <c r="F32" s="607"/>
      <c r="G32" s="607"/>
      <c r="H32" s="607"/>
      <c r="I32" s="996" t="s">
        <v>455</v>
      </c>
      <c r="J32" s="996"/>
      <c r="K32" s="996"/>
      <c r="L32" s="996"/>
      <c r="M32" s="996"/>
      <c r="N32" s="996"/>
      <c r="O32" s="996"/>
      <c r="P32" s="996"/>
      <c r="Q32" s="996"/>
      <c r="R32" s="996"/>
      <c r="S32" s="996"/>
      <c r="T32" s="996"/>
      <c r="U32" s="996"/>
      <c r="V32" s="996"/>
      <c r="W32" s="996"/>
      <c r="X32" s="996"/>
      <c r="Y32" s="996"/>
      <c r="Z32" s="996"/>
      <c r="AA32" s="608"/>
      <c r="AB32" s="608"/>
      <c r="AC32" s="608"/>
      <c r="AD32" s="608"/>
      <c r="AE32" s="608"/>
      <c r="AF32" s="608"/>
      <c r="AG32" s="608"/>
      <c r="AH32" s="608"/>
      <c r="AI32" s="608"/>
      <c r="AJ32" s="608"/>
      <c r="AK32" s="608"/>
      <c r="AL32" s="608"/>
      <c r="AM32" s="608"/>
      <c r="AN32" s="608"/>
      <c r="AO32" s="609"/>
      <c r="AP32" s="609"/>
      <c r="AQ32" s="609"/>
      <c r="AR32" s="609"/>
      <c r="AS32" s="609"/>
      <c r="AT32" s="609"/>
      <c r="AU32" s="609"/>
      <c r="AV32" s="609"/>
      <c r="AW32" s="609"/>
      <c r="AX32" s="609"/>
      <c r="AY32" s="609"/>
      <c r="AZ32" s="609"/>
      <c r="BA32" s="609"/>
      <c r="BB32" s="609"/>
      <c r="BC32" s="609"/>
      <c r="BD32" s="609"/>
      <c r="BE32" s="609"/>
      <c r="BF32" s="609"/>
      <c r="BG32" s="609"/>
      <c r="BH32" s="609"/>
      <c r="BI32" s="609"/>
      <c r="BJ32" s="609"/>
      <c r="BK32" s="609"/>
      <c r="BL32" s="609"/>
      <c r="BM32" s="609"/>
      <c r="BN32" s="609"/>
      <c r="BO32" s="609"/>
      <c r="BP32" s="609"/>
      <c r="BQ32" s="609"/>
      <c r="BR32" s="609"/>
      <c r="BS32" s="609"/>
      <c r="BT32" s="609"/>
      <c r="BU32" s="609"/>
      <c r="BV32" s="609"/>
      <c r="BW32" s="609"/>
      <c r="BX32" s="609"/>
      <c r="BY32" s="609"/>
      <c r="BZ32" s="609"/>
      <c r="CA32" s="609"/>
      <c r="CB32" s="609"/>
      <c r="CC32" s="609"/>
      <c r="CD32" s="609"/>
      <c r="CE32" s="609"/>
      <c r="CF32" s="609"/>
      <c r="CG32" s="609"/>
      <c r="CH32" s="609"/>
      <c r="CI32" s="609"/>
      <c r="CJ32" s="609"/>
      <c r="CK32" s="609"/>
      <c r="CL32" s="609"/>
      <c r="CM32" s="609"/>
      <c r="CN32" s="609"/>
      <c r="CO32" s="609"/>
      <c r="CP32" s="609"/>
      <c r="CQ32" s="996" t="s">
        <v>456</v>
      </c>
      <c r="CR32" s="996"/>
      <c r="CS32" s="996"/>
      <c r="CT32" s="996"/>
      <c r="CU32" s="996"/>
      <c r="CV32" s="996"/>
      <c r="CW32" s="996"/>
      <c r="CX32" s="996"/>
      <c r="CY32" s="996"/>
      <c r="CZ32" s="996"/>
      <c r="DA32" s="996"/>
      <c r="DB32" s="996"/>
      <c r="DC32" s="996"/>
      <c r="DD32" s="996"/>
      <c r="DE32" s="996"/>
      <c r="DF32" s="996"/>
      <c r="DG32" s="996"/>
      <c r="DH32" s="996"/>
      <c r="DI32" s="608"/>
      <c r="DJ32" s="608"/>
      <c r="DK32" s="608"/>
      <c r="DL32" s="608"/>
      <c r="DM32" s="608"/>
      <c r="DN32" s="608"/>
      <c r="DO32" s="608"/>
      <c r="DP32" s="608"/>
      <c r="DQ32" s="608"/>
      <c r="DR32" s="608"/>
      <c r="DS32" s="608"/>
      <c r="DT32" s="608"/>
      <c r="DU32" s="608"/>
      <c r="DV32" s="608"/>
      <c r="DW32" s="609"/>
      <c r="DX32" s="609"/>
      <c r="DY32" s="609"/>
      <c r="DZ32" s="609"/>
      <c r="EA32" s="609"/>
      <c r="EB32" s="609"/>
      <c r="EC32" s="609"/>
      <c r="ED32" s="609"/>
      <c r="EE32" s="609"/>
      <c r="EF32" s="609"/>
      <c r="EG32" s="609"/>
      <c r="EH32" s="609"/>
      <c r="EI32" s="609"/>
      <c r="EJ32" s="609"/>
      <c r="EK32" s="609"/>
      <c r="EL32" s="609"/>
      <c r="EM32" s="609"/>
      <c r="EN32" s="609"/>
      <c r="EO32" s="609"/>
      <c r="EP32" s="609"/>
      <c r="EQ32" s="609"/>
      <c r="ER32" s="609"/>
      <c r="ES32" s="609"/>
      <c r="ET32" s="609"/>
      <c r="EU32" s="609"/>
      <c r="EV32" s="609"/>
      <c r="EW32" s="609"/>
      <c r="EX32" s="610"/>
      <c r="EY32" s="610"/>
      <c r="EZ32" s="610"/>
      <c r="FA32" s="610"/>
      <c r="FB32" s="610"/>
      <c r="FC32" s="610"/>
      <c r="FD32" s="610"/>
      <c r="FE32" s="610"/>
      <c r="FF32" s="610"/>
      <c r="FG32" s="610"/>
      <c r="FH32" s="610"/>
      <c r="FI32" s="610"/>
    </row>
    <row r="33" spans="1:165" s="611" customFormat="1" ht="81" customHeight="1">
      <c r="A33" s="607"/>
      <c r="B33" s="607"/>
      <c r="C33" s="607"/>
      <c r="D33" s="607"/>
      <c r="E33" s="607"/>
      <c r="F33" s="607"/>
      <c r="G33" s="607"/>
      <c r="H33" s="607"/>
      <c r="I33" s="977" t="s">
        <v>725</v>
      </c>
      <c r="J33" s="977"/>
      <c r="K33" s="977"/>
      <c r="L33" s="977"/>
      <c r="M33" s="977"/>
      <c r="N33" s="977"/>
      <c r="O33" s="977"/>
      <c r="P33" s="977"/>
      <c r="Q33" s="977"/>
      <c r="R33" s="977"/>
      <c r="S33" s="977"/>
      <c r="T33" s="977"/>
      <c r="U33" s="977"/>
      <c r="V33" s="977"/>
      <c r="W33" s="977"/>
      <c r="X33" s="977"/>
      <c r="Y33" s="977"/>
      <c r="Z33" s="977"/>
      <c r="AA33" s="612"/>
      <c r="AB33" s="612"/>
      <c r="AC33" s="612"/>
      <c r="AD33" s="612"/>
      <c r="AE33" s="612"/>
      <c r="AF33" s="612"/>
      <c r="AG33" s="612"/>
      <c r="AH33" s="612"/>
      <c r="AI33" s="612"/>
      <c r="AJ33" s="612"/>
      <c r="AK33" s="612"/>
      <c r="AL33" s="612"/>
      <c r="AM33" s="612"/>
      <c r="AN33" s="612"/>
      <c r="AO33" s="612"/>
      <c r="AP33" s="612"/>
      <c r="AQ33" s="612"/>
      <c r="AR33" s="612"/>
      <c r="AS33" s="978" t="s">
        <v>724</v>
      </c>
      <c r="AT33" s="978"/>
      <c r="AU33" s="978"/>
      <c r="AV33" s="978"/>
      <c r="AW33" s="978"/>
      <c r="AX33" s="978"/>
      <c r="AY33" s="978"/>
      <c r="AZ33" s="978"/>
      <c r="BA33" s="978"/>
      <c r="BB33" s="978"/>
      <c r="BC33" s="978"/>
      <c r="BD33" s="978"/>
      <c r="BE33" s="978"/>
      <c r="BF33" s="978"/>
      <c r="BG33" s="978"/>
      <c r="BH33" s="978"/>
      <c r="BI33" s="978"/>
      <c r="BJ33" s="978"/>
      <c r="BK33" s="978"/>
      <c r="BL33" s="978"/>
      <c r="BM33" s="978"/>
      <c r="BN33" s="978"/>
      <c r="BO33" s="978"/>
      <c r="BP33" s="609"/>
      <c r="BQ33" s="609"/>
      <c r="BR33" s="609"/>
      <c r="BS33" s="609"/>
      <c r="BT33" s="609"/>
      <c r="BU33" s="609"/>
      <c r="BV33" s="609"/>
      <c r="BW33" s="609"/>
      <c r="BX33" s="609"/>
      <c r="BY33" s="609"/>
      <c r="BZ33" s="609"/>
      <c r="CA33" s="609"/>
      <c r="CB33" s="609"/>
      <c r="CC33" s="609"/>
      <c r="CD33" s="609"/>
      <c r="CE33" s="609"/>
      <c r="CF33" s="609"/>
      <c r="CG33" s="609"/>
      <c r="CH33" s="609"/>
      <c r="CI33" s="609"/>
      <c r="CJ33" s="609"/>
      <c r="CK33" s="609"/>
      <c r="CL33" s="609"/>
      <c r="CM33" s="609"/>
      <c r="CN33" s="609"/>
      <c r="CO33" s="609"/>
      <c r="CP33" s="609"/>
      <c r="CQ33" s="977" t="s">
        <v>457</v>
      </c>
      <c r="CR33" s="977"/>
      <c r="CS33" s="977"/>
      <c r="CT33" s="977"/>
      <c r="CU33" s="977"/>
      <c r="CV33" s="977"/>
      <c r="CW33" s="977"/>
      <c r="CX33" s="977"/>
      <c r="CY33" s="977"/>
      <c r="CZ33" s="977"/>
      <c r="DA33" s="977"/>
      <c r="DB33" s="977"/>
      <c r="DC33" s="977"/>
      <c r="DD33" s="977"/>
      <c r="DE33" s="977"/>
      <c r="DF33" s="977"/>
      <c r="DG33" s="977"/>
      <c r="DH33" s="977"/>
      <c r="DI33" s="613"/>
      <c r="DJ33" s="613"/>
      <c r="DK33" s="613"/>
      <c r="DL33" s="613"/>
      <c r="DM33" s="613"/>
      <c r="DN33" s="613"/>
      <c r="DO33" s="613"/>
      <c r="DP33" s="613"/>
      <c r="DQ33" s="613"/>
      <c r="DR33" s="613"/>
      <c r="DS33" s="613"/>
      <c r="DT33" s="613"/>
      <c r="DU33" s="613"/>
      <c r="DV33" s="613"/>
      <c r="DW33" s="613"/>
      <c r="DX33" s="613"/>
      <c r="DY33" s="613"/>
      <c r="DZ33" s="613"/>
      <c r="EA33" s="613"/>
      <c r="EB33" s="613"/>
      <c r="EC33" s="989" t="s">
        <v>458</v>
      </c>
      <c r="ED33" s="989"/>
      <c r="EE33" s="989"/>
      <c r="EF33" s="989"/>
      <c r="EG33" s="989"/>
      <c r="EH33" s="989"/>
      <c r="EI33" s="989"/>
      <c r="EJ33" s="989"/>
      <c r="EK33" s="989"/>
      <c r="EL33" s="989"/>
      <c r="EM33" s="989"/>
      <c r="EN33" s="989"/>
      <c r="EO33" s="989"/>
      <c r="EP33" s="989"/>
      <c r="EQ33" s="989"/>
      <c r="ER33" s="989"/>
      <c r="ES33" s="989"/>
      <c r="ET33" s="608"/>
      <c r="EU33" s="608"/>
      <c r="EV33" s="608"/>
      <c r="EW33" s="608"/>
      <c r="EX33" s="610"/>
      <c r="EY33" s="610"/>
      <c r="EZ33" s="610"/>
      <c r="FA33" s="610"/>
      <c r="FB33" s="610"/>
      <c r="FC33" s="610"/>
      <c r="FD33" s="610"/>
      <c r="FE33" s="610"/>
      <c r="FF33" s="610"/>
      <c r="FG33" s="610"/>
      <c r="FH33" s="610"/>
      <c r="FI33" s="610"/>
    </row>
    <row r="34" spans="1:165" s="611" customFormat="1" ht="19.5" customHeight="1">
      <c r="A34" s="607"/>
      <c r="B34" s="607"/>
      <c r="C34" s="607"/>
      <c r="D34" s="607"/>
      <c r="E34" s="607"/>
      <c r="F34" s="607"/>
      <c r="G34" s="607"/>
      <c r="H34" s="607"/>
      <c r="I34" s="990" t="s">
        <v>459</v>
      </c>
      <c r="J34" s="990"/>
      <c r="K34" s="990"/>
      <c r="L34" s="990"/>
      <c r="M34" s="990"/>
      <c r="N34" s="990"/>
      <c r="O34" s="990"/>
      <c r="P34" s="990"/>
      <c r="Q34" s="990"/>
      <c r="R34" s="990"/>
      <c r="S34" s="990"/>
      <c r="T34" s="990"/>
      <c r="U34" s="990"/>
      <c r="V34" s="990"/>
      <c r="W34" s="990"/>
      <c r="X34" s="990"/>
      <c r="Y34" s="990"/>
      <c r="Z34" s="990"/>
      <c r="AA34" s="990"/>
      <c r="AB34" s="990"/>
      <c r="AC34" s="990"/>
      <c r="AD34" s="990"/>
      <c r="AE34" s="990"/>
      <c r="AF34" s="990"/>
      <c r="AG34" s="990"/>
      <c r="AH34" s="990"/>
      <c r="AI34" s="990"/>
      <c r="AJ34" s="990"/>
      <c r="AK34" s="990"/>
      <c r="AL34" s="990"/>
      <c r="AM34" s="990"/>
      <c r="AN34" s="990"/>
      <c r="AO34" s="990"/>
      <c r="AP34" s="990"/>
      <c r="AQ34" s="990"/>
      <c r="AR34" s="990"/>
      <c r="AS34" s="990"/>
      <c r="AT34" s="990"/>
      <c r="AU34" s="990"/>
      <c r="AV34" s="990"/>
      <c r="AW34" s="990"/>
      <c r="AX34" s="990"/>
      <c r="AY34" s="990"/>
      <c r="AZ34" s="990"/>
      <c r="BA34" s="990"/>
      <c r="BB34" s="990"/>
      <c r="BC34" s="990"/>
      <c r="BD34" s="990"/>
      <c r="BE34" s="990"/>
      <c r="BF34" s="990"/>
      <c r="BG34" s="990"/>
      <c r="BH34" s="990"/>
      <c r="BI34" s="990"/>
      <c r="BJ34" s="990"/>
      <c r="BK34" s="990"/>
      <c r="BL34" s="990"/>
      <c r="BM34" s="990"/>
      <c r="BN34" s="990"/>
      <c r="BO34" s="990"/>
      <c r="BP34" s="609"/>
      <c r="BQ34" s="609"/>
      <c r="BR34" s="609"/>
      <c r="BS34" s="609"/>
      <c r="BT34" s="609"/>
      <c r="BU34" s="609"/>
      <c r="BV34" s="609"/>
      <c r="BW34" s="609"/>
      <c r="BX34" s="609"/>
      <c r="BY34" s="609"/>
      <c r="BZ34" s="609"/>
      <c r="CA34" s="609"/>
      <c r="CB34" s="609"/>
      <c r="CC34" s="609"/>
      <c r="CD34" s="609"/>
      <c r="CE34" s="609"/>
      <c r="CF34" s="609"/>
      <c r="CG34" s="609"/>
      <c r="CH34" s="609"/>
      <c r="CI34" s="609"/>
      <c r="CJ34" s="609"/>
      <c r="CK34" s="609"/>
      <c r="CL34" s="609"/>
      <c r="CM34" s="609"/>
      <c r="CN34" s="609"/>
      <c r="CO34" s="609"/>
      <c r="CP34" s="609"/>
      <c r="CQ34" s="991" t="s">
        <v>459</v>
      </c>
      <c r="CR34" s="991"/>
      <c r="CS34" s="991"/>
      <c r="CT34" s="991"/>
      <c r="CU34" s="991"/>
      <c r="CV34" s="991"/>
      <c r="CW34" s="991"/>
      <c r="CX34" s="991"/>
      <c r="CY34" s="991"/>
      <c r="CZ34" s="991"/>
      <c r="DA34" s="991"/>
      <c r="DB34" s="991"/>
      <c r="DC34" s="991"/>
      <c r="DD34" s="991"/>
      <c r="DE34" s="991"/>
      <c r="DF34" s="991"/>
      <c r="DG34" s="991"/>
      <c r="DH34" s="991"/>
      <c r="DI34" s="991"/>
      <c r="DJ34" s="991"/>
      <c r="DK34" s="991"/>
      <c r="DL34" s="991"/>
      <c r="DM34" s="991"/>
      <c r="DN34" s="991"/>
      <c r="DO34" s="991"/>
      <c r="DP34" s="991"/>
      <c r="DQ34" s="991"/>
      <c r="DR34" s="991"/>
      <c r="DS34" s="991"/>
      <c r="DT34" s="991"/>
      <c r="DU34" s="991"/>
      <c r="DV34" s="991"/>
      <c r="DW34" s="991"/>
      <c r="DX34" s="991"/>
      <c r="DY34" s="991"/>
      <c r="DZ34" s="991"/>
      <c r="EA34" s="991"/>
      <c r="EB34" s="991"/>
      <c r="EC34" s="991"/>
      <c r="ED34" s="991"/>
      <c r="EE34" s="991"/>
      <c r="EF34" s="991"/>
      <c r="EG34" s="991"/>
      <c r="EH34" s="991"/>
      <c r="EI34" s="991"/>
      <c r="EJ34" s="991"/>
      <c r="EK34" s="991"/>
      <c r="EL34" s="991"/>
      <c r="EM34" s="991"/>
      <c r="EN34" s="991"/>
      <c r="EO34" s="991"/>
      <c r="EP34" s="991"/>
      <c r="EQ34" s="991"/>
      <c r="ER34" s="991"/>
      <c r="ES34" s="991"/>
      <c r="ET34" s="991"/>
      <c r="EU34" s="991"/>
      <c r="EV34" s="991"/>
      <c r="EW34" s="991"/>
      <c r="EX34" s="610"/>
      <c r="EY34" s="610"/>
      <c r="EZ34" s="610"/>
      <c r="FA34" s="610"/>
      <c r="FB34" s="610"/>
      <c r="FC34" s="610"/>
      <c r="FD34" s="610"/>
      <c r="FE34" s="610"/>
      <c r="FF34" s="610"/>
      <c r="FG34" s="610"/>
      <c r="FH34" s="610"/>
      <c r="FI34" s="610"/>
    </row>
    <row r="35" spans="1:165" s="611" customFormat="1" ht="10.5" customHeight="1">
      <c r="A35" s="607"/>
      <c r="B35" s="607"/>
      <c r="C35" s="607"/>
      <c r="D35" s="607"/>
      <c r="E35" s="607"/>
      <c r="F35" s="607"/>
      <c r="G35" s="607"/>
      <c r="H35" s="607"/>
      <c r="I35" s="614"/>
      <c r="J35" s="615"/>
      <c r="K35" s="615"/>
      <c r="L35" s="615"/>
      <c r="M35" s="615"/>
      <c r="N35" s="615"/>
      <c r="O35" s="615"/>
      <c r="P35" s="615"/>
      <c r="Q35" s="615"/>
      <c r="R35" s="615"/>
      <c r="S35" s="615"/>
      <c r="T35" s="615"/>
      <c r="U35" s="615"/>
      <c r="V35" s="615"/>
      <c r="W35" s="615"/>
      <c r="X35" s="615"/>
      <c r="Y35" s="615"/>
      <c r="Z35" s="615"/>
      <c r="AA35" s="615"/>
      <c r="AB35" s="615"/>
      <c r="AC35" s="615"/>
      <c r="AD35" s="615"/>
      <c r="AE35" s="615"/>
      <c r="AF35" s="615"/>
      <c r="AG35" s="615"/>
      <c r="AH35" s="615"/>
      <c r="AI35" s="615"/>
      <c r="AJ35" s="615"/>
      <c r="AK35" s="615"/>
      <c r="AL35" s="615"/>
      <c r="AM35" s="615"/>
      <c r="AN35" s="615"/>
      <c r="AO35" s="615"/>
      <c r="AP35" s="615"/>
      <c r="AQ35" s="615"/>
      <c r="AR35" s="615"/>
      <c r="AS35" s="615"/>
      <c r="AT35" s="615"/>
      <c r="AU35" s="615"/>
      <c r="AV35" s="615"/>
      <c r="AW35" s="615"/>
      <c r="AX35" s="615"/>
      <c r="AY35" s="615"/>
      <c r="AZ35" s="615"/>
      <c r="BA35" s="615"/>
      <c r="BB35" s="615"/>
      <c r="BC35" s="615"/>
      <c r="BD35" s="615"/>
      <c r="BE35" s="615"/>
      <c r="BF35" s="615"/>
      <c r="BG35" s="615"/>
      <c r="BH35" s="615"/>
      <c r="BI35" s="615"/>
      <c r="BJ35" s="615"/>
      <c r="BK35" s="615"/>
      <c r="BL35" s="615"/>
      <c r="BM35" s="615"/>
      <c r="BN35" s="615"/>
      <c r="BO35" s="615"/>
      <c r="BP35" s="609"/>
      <c r="BQ35" s="609"/>
      <c r="BR35" s="609"/>
      <c r="BS35" s="609"/>
      <c r="BT35" s="609"/>
      <c r="BU35" s="609"/>
      <c r="BV35" s="609"/>
      <c r="BW35" s="609"/>
      <c r="BX35" s="609"/>
      <c r="BY35" s="609"/>
      <c r="BZ35" s="609"/>
      <c r="CA35" s="609"/>
      <c r="CB35" s="609"/>
      <c r="CC35" s="609"/>
      <c r="CD35" s="609"/>
      <c r="CE35" s="609"/>
      <c r="CF35" s="609"/>
      <c r="CG35" s="609"/>
      <c r="CH35" s="609"/>
      <c r="CI35" s="609"/>
      <c r="CJ35" s="609"/>
      <c r="CK35" s="609"/>
      <c r="CL35" s="609"/>
      <c r="CM35" s="609"/>
      <c r="CN35" s="609"/>
      <c r="CO35" s="609"/>
      <c r="CP35" s="609"/>
      <c r="CQ35" s="616"/>
      <c r="CR35" s="615"/>
      <c r="CS35" s="615"/>
      <c r="CT35" s="615"/>
      <c r="CU35" s="615"/>
      <c r="CV35" s="615"/>
      <c r="CW35" s="615"/>
      <c r="CX35" s="615"/>
      <c r="CY35" s="615"/>
      <c r="CZ35" s="615"/>
      <c r="DA35" s="615"/>
      <c r="DB35" s="615"/>
      <c r="DC35" s="615"/>
      <c r="DD35" s="615"/>
      <c r="DE35" s="615"/>
      <c r="DF35" s="615"/>
      <c r="DG35" s="615"/>
      <c r="DH35" s="615"/>
      <c r="DI35" s="615"/>
      <c r="DJ35" s="615"/>
      <c r="DK35" s="615"/>
      <c r="DL35" s="615"/>
      <c r="DM35" s="615"/>
      <c r="DN35" s="615"/>
      <c r="DO35" s="615"/>
      <c r="DP35" s="615"/>
      <c r="DQ35" s="615"/>
      <c r="DR35" s="615"/>
      <c r="DS35" s="615"/>
      <c r="DT35" s="615"/>
      <c r="DU35" s="615"/>
      <c r="DV35" s="615"/>
      <c r="DW35" s="615"/>
      <c r="DX35" s="615"/>
      <c r="DY35" s="615"/>
      <c r="DZ35" s="615"/>
      <c r="EA35" s="615"/>
      <c r="EB35" s="615"/>
      <c r="EC35" s="615"/>
      <c r="ED35" s="615"/>
      <c r="EE35" s="615"/>
      <c r="EF35" s="615"/>
      <c r="EG35" s="615"/>
      <c r="EH35" s="615"/>
      <c r="EI35" s="615"/>
      <c r="EJ35" s="615"/>
      <c r="EK35" s="615"/>
      <c r="EL35" s="615"/>
      <c r="EM35" s="615"/>
      <c r="EN35" s="615"/>
      <c r="EO35" s="615"/>
      <c r="EP35" s="615"/>
      <c r="EQ35" s="615"/>
      <c r="ER35" s="615"/>
      <c r="ES35" s="615"/>
      <c r="ET35" s="615"/>
      <c r="EU35" s="615"/>
      <c r="EV35" s="615"/>
      <c r="EW35" s="615"/>
      <c r="EX35" s="610"/>
      <c r="EY35" s="610"/>
      <c r="EZ35" s="610"/>
      <c r="FA35" s="610"/>
      <c r="FB35" s="610"/>
      <c r="FC35" s="610"/>
      <c r="FD35" s="610"/>
      <c r="FE35" s="610"/>
      <c r="FF35" s="610"/>
      <c r="FG35" s="610"/>
      <c r="FH35" s="610"/>
      <c r="FI35" s="610"/>
    </row>
    <row r="36" spans="1:165" s="611" customFormat="1" ht="14.25" customHeight="1">
      <c r="A36" s="607"/>
      <c r="B36" s="607"/>
      <c r="C36" s="607"/>
      <c r="D36" s="607"/>
      <c r="E36" s="607"/>
      <c r="F36" s="607"/>
      <c r="G36" s="607"/>
      <c r="H36" s="607"/>
      <c r="I36" s="975" t="s">
        <v>57</v>
      </c>
      <c r="J36" s="975"/>
      <c r="K36" s="975"/>
      <c r="L36" s="975"/>
      <c r="M36" s="975"/>
      <c r="N36" s="615"/>
      <c r="O36" s="615"/>
      <c r="P36" s="615"/>
      <c r="Q36" s="615"/>
      <c r="R36" s="615"/>
      <c r="S36" s="615"/>
      <c r="T36" s="615"/>
      <c r="U36" s="615"/>
      <c r="V36" s="615"/>
      <c r="W36" s="615"/>
      <c r="X36" s="615"/>
      <c r="Y36" s="615"/>
      <c r="Z36" s="615"/>
      <c r="AA36" s="615"/>
      <c r="AB36" s="615"/>
      <c r="AC36" s="615"/>
      <c r="AD36" s="615"/>
      <c r="AE36" s="615"/>
      <c r="AF36" s="615"/>
      <c r="AG36" s="615"/>
      <c r="AH36" s="615"/>
      <c r="AI36" s="615"/>
      <c r="AJ36" s="615"/>
      <c r="AK36" s="615"/>
      <c r="AL36" s="615"/>
      <c r="AM36" s="615"/>
      <c r="AN36" s="615"/>
      <c r="AO36" s="615"/>
      <c r="AP36" s="615"/>
      <c r="AQ36" s="615"/>
      <c r="AR36" s="615"/>
      <c r="AS36" s="615"/>
      <c r="AT36" s="615"/>
      <c r="AU36" s="615"/>
      <c r="AV36" s="615"/>
      <c r="AW36" s="615"/>
      <c r="AX36" s="615"/>
      <c r="AY36" s="615"/>
      <c r="AZ36" s="615"/>
      <c r="BA36" s="615"/>
      <c r="BB36" s="615"/>
      <c r="BC36" s="615"/>
      <c r="BD36" s="615"/>
      <c r="BE36" s="615"/>
      <c r="BF36" s="615"/>
      <c r="BG36" s="615"/>
      <c r="BH36" s="615"/>
      <c r="BI36" s="615"/>
      <c r="BJ36" s="615"/>
      <c r="BK36" s="615"/>
      <c r="BL36" s="615"/>
      <c r="BM36" s="615"/>
      <c r="BN36" s="615"/>
      <c r="BO36" s="615"/>
      <c r="BP36" s="609"/>
      <c r="BQ36" s="609"/>
      <c r="BR36" s="609"/>
      <c r="BS36" s="609"/>
      <c r="BT36" s="609"/>
      <c r="BU36" s="609"/>
      <c r="BV36" s="609"/>
      <c r="BW36" s="609"/>
      <c r="BX36" s="609"/>
      <c r="BY36" s="609"/>
      <c r="BZ36" s="609"/>
      <c r="CA36" s="609"/>
      <c r="CB36" s="609"/>
      <c r="CC36" s="609"/>
      <c r="CD36" s="609"/>
      <c r="CE36" s="609"/>
      <c r="CF36" s="609"/>
      <c r="CG36" s="609"/>
      <c r="CH36" s="609"/>
      <c r="CI36" s="609"/>
      <c r="CJ36" s="609"/>
      <c r="CK36" s="609"/>
      <c r="CL36" s="609"/>
      <c r="CM36" s="609"/>
      <c r="CN36" s="609"/>
      <c r="CO36" s="609"/>
      <c r="CP36" s="609"/>
      <c r="CQ36" s="975" t="s">
        <v>57</v>
      </c>
      <c r="CR36" s="975"/>
      <c r="CS36" s="975"/>
      <c r="CT36" s="975"/>
      <c r="CU36" s="975"/>
      <c r="CV36" s="615"/>
      <c r="CW36" s="615"/>
      <c r="CX36" s="615"/>
      <c r="CY36" s="615"/>
      <c r="CZ36" s="615"/>
      <c r="DA36" s="615"/>
      <c r="DB36" s="615"/>
      <c r="DC36" s="615"/>
      <c r="DD36" s="615"/>
      <c r="DE36" s="615"/>
      <c r="DF36" s="615"/>
      <c r="DG36" s="615"/>
      <c r="DH36" s="615"/>
      <c r="DI36" s="615"/>
      <c r="DJ36" s="615"/>
      <c r="DK36" s="615"/>
      <c r="DL36" s="615"/>
      <c r="DM36" s="615"/>
      <c r="DN36" s="615"/>
      <c r="DO36" s="615"/>
      <c r="DP36" s="615"/>
      <c r="DQ36" s="615"/>
      <c r="DR36" s="615"/>
      <c r="DS36" s="615"/>
      <c r="DT36" s="615"/>
      <c r="DU36" s="615"/>
      <c r="DV36" s="615"/>
      <c r="DW36" s="615"/>
      <c r="DX36" s="615"/>
      <c r="DY36" s="615"/>
      <c r="DZ36" s="615"/>
      <c r="EA36" s="615"/>
      <c r="EB36" s="615"/>
      <c r="EC36" s="615"/>
      <c r="ED36" s="615"/>
      <c r="EE36" s="615"/>
      <c r="EF36" s="615"/>
      <c r="EG36" s="615"/>
      <c r="EH36" s="615"/>
      <c r="EI36" s="615"/>
      <c r="EJ36" s="615"/>
      <c r="EK36" s="615"/>
      <c r="EL36" s="615"/>
      <c r="EM36" s="615"/>
      <c r="EN36" s="615"/>
      <c r="EO36" s="615"/>
      <c r="EP36" s="615"/>
      <c r="EQ36" s="615"/>
      <c r="ER36" s="615"/>
      <c r="ES36" s="615"/>
      <c r="ET36" s="615"/>
      <c r="EU36" s="615"/>
      <c r="EV36" s="615"/>
      <c r="EW36" s="615"/>
      <c r="EX36" s="610"/>
      <c r="EY36" s="610"/>
      <c r="EZ36" s="610"/>
      <c r="FA36" s="610"/>
      <c r="FB36" s="610"/>
      <c r="FC36" s="610"/>
      <c r="FD36" s="610"/>
      <c r="FE36" s="610"/>
      <c r="FF36" s="610"/>
      <c r="FG36" s="610"/>
      <c r="FH36" s="610"/>
      <c r="FI36" s="610"/>
    </row>
    <row r="37" spans="1:165" s="611" customFormat="1" ht="18.75" customHeight="1">
      <c r="A37" s="607"/>
      <c r="B37" s="607"/>
      <c r="C37" s="607"/>
      <c r="D37" s="607"/>
      <c r="E37" s="607"/>
      <c r="F37" s="607"/>
      <c r="G37" s="607"/>
      <c r="H37" s="607"/>
      <c r="I37" s="976" t="s">
        <v>479</v>
      </c>
      <c r="J37" s="976"/>
      <c r="K37" s="976"/>
      <c r="L37" s="976"/>
      <c r="M37" s="976"/>
      <c r="N37" s="976"/>
      <c r="O37" s="976"/>
      <c r="P37" s="976"/>
      <c r="Q37" s="976"/>
      <c r="R37" s="976"/>
      <c r="S37" s="976"/>
      <c r="T37" s="976"/>
      <c r="U37" s="976"/>
      <c r="V37" s="976"/>
      <c r="W37" s="976"/>
      <c r="X37" s="976"/>
      <c r="Y37" s="976"/>
      <c r="Z37" s="976"/>
      <c r="AA37" s="976"/>
      <c r="AB37" s="617"/>
      <c r="AC37" s="976"/>
      <c r="AD37" s="976"/>
      <c r="AE37" s="976"/>
      <c r="AF37" s="976"/>
      <c r="AG37" s="976"/>
      <c r="AH37" s="976"/>
      <c r="AI37" s="976"/>
      <c r="AJ37" s="976"/>
      <c r="AK37" s="976"/>
      <c r="AL37" s="976"/>
      <c r="AM37" s="976"/>
      <c r="AN37" s="976"/>
      <c r="AO37" s="976"/>
      <c r="AP37" s="976"/>
      <c r="AQ37" s="976"/>
      <c r="AR37" s="976"/>
      <c r="AS37" s="976"/>
      <c r="AT37" s="976"/>
      <c r="AU37" s="617"/>
      <c r="AV37" s="617"/>
      <c r="AW37" s="976" t="s">
        <v>521</v>
      </c>
      <c r="AX37" s="976"/>
      <c r="AY37" s="976"/>
      <c r="AZ37" s="976"/>
      <c r="BA37" s="976"/>
      <c r="BB37" s="976"/>
      <c r="BC37" s="976"/>
      <c r="BD37" s="976"/>
      <c r="BE37" s="976"/>
      <c r="BF37" s="976"/>
      <c r="BG37" s="976"/>
      <c r="BH37" s="976"/>
      <c r="BI37" s="976"/>
      <c r="BJ37" s="976"/>
      <c r="BK37" s="976"/>
      <c r="BL37" s="976"/>
      <c r="BM37" s="976"/>
      <c r="BN37" s="976"/>
      <c r="BO37" s="976"/>
      <c r="BP37" s="976"/>
      <c r="BQ37" s="976"/>
      <c r="BR37" s="976"/>
      <c r="BS37" s="976"/>
      <c r="BT37" s="976"/>
      <c r="BU37" s="976"/>
      <c r="BV37" s="609"/>
      <c r="BW37" s="609"/>
      <c r="BX37" s="609"/>
      <c r="BY37" s="609"/>
      <c r="BZ37" s="609"/>
      <c r="CA37" s="609"/>
      <c r="CB37" s="609"/>
      <c r="CC37" s="609"/>
      <c r="CD37" s="609"/>
      <c r="CE37" s="609"/>
      <c r="CF37" s="609"/>
      <c r="CG37" s="609"/>
      <c r="CH37" s="609"/>
      <c r="CI37" s="609"/>
      <c r="CJ37" s="609"/>
      <c r="CK37" s="609"/>
      <c r="CL37" s="609"/>
      <c r="CM37" s="609"/>
      <c r="CN37" s="609"/>
      <c r="CO37" s="609"/>
      <c r="CP37" s="609"/>
      <c r="CQ37" s="975"/>
      <c r="CR37" s="975"/>
      <c r="CS37" s="975"/>
      <c r="CT37" s="975"/>
      <c r="CU37" s="975"/>
      <c r="CV37" s="975"/>
      <c r="CW37" s="615"/>
      <c r="CX37" s="615"/>
      <c r="CY37" s="615"/>
      <c r="CZ37" s="615"/>
      <c r="DA37" s="615"/>
      <c r="DB37" s="615"/>
      <c r="DC37" s="615"/>
      <c r="DD37" s="615"/>
      <c r="DE37" s="615"/>
      <c r="DF37" s="615"/>
      <c r="DG37" s="615"/>
      <c r="DH37" s="615"/>
      <c r="DI37" s="615"/>
      <c r="DJ37" s="615"/>
      <c r="DK37" s="615"/>
      <c r="DL37" s="615"/>
      <c r="DM37" s="615"/>
      <c r="DN37" s="615"/>
      <c r="DO37" s="615"/>
      <c r="DP37" s="615"/>
      <c r="DQ37" s="615"/>
      <c r="DR37" s="615"/>
      <c r="DS37" s="615"/>
      <c r="DT37" s="615"/>
      <c r="DU37" s="615"/>
      <c r="DV37" s="615"/>
      <c r="DW37" s="615"/>
      <c r="DX37" s="615"/>
      <c r="DY37" s="615"/>
      <c r="DZ37" s="615"/>
      <c r="EA37" s="615"/>
      <c r="EB37" s="615"/>
      <c r="EC37" s="615"/>
      <c r="ED37" s="615"/>
      <c r="EE37" s="615"/>
      <c r="EF37" s="615"/>
      <c r="EG37" s="615"/>
      <c r="EH37" s="615"/>
      <c r="EI37" s="615"/>
      <c r="EJ37" s="615"/>
      <c r="EK37" s="615"/>
      <c r="EL37" s="615"/>
      <c r="EM37" s="615"/>
      <c r="EN37" s="615"/>
      <c r="EO37" s="615"/>
      <c r="EP37" s="615"/>
      <c r="EQ37" s="615"/>
      <c r="ER37" s="615"/>
      <c r="ES37" s="615"/>
      <c r="ET37" s="615"/>
      <c r="EU37" s="615"/>
      <c r="EV37" s="615"/>
      <c r="EW37" s="615"/>
      <c r="EX37" s="610"/>
      <c r="EY37" s="610"/>
      <c r="EZ37" s="610"/>
      <c r="FA37" s="610"/>
      <c r="FB37" s="610"/>
      <c r="FC37" s="610"/>
      <c r="FD37" s="610"/>
      <c r="FE37" s="610"/>
      <c r="FF37" s="610"/>
      <c r="FG37" s="610"/>
      <c r="FH37" s="610"/>
      <c r="FI37" s="610"/>
    </row>
    <row r="38" spans="1:165" s="611" customFormat="1" ht="10.5" customHeight="1">
      <c r="A38" s="607"/>
      <c r="B38" s="607"/>
      <c r="C38" s="607"/>
      <c r="D38" s="607"/>
      <c r="E38" s="607"/>
      <c r="F38" s="607"/>
      <c r="G38" s="607"/>
      <c r="H38" s="607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974" t="s">
        <v>460</v>
      </c>
      <c r="AD38" s="974"/>
      <c r="AE38" s="974"/>
      <c r="AF38" s="974"/>
      <c r="AG38" s="974"/>
      <c r="AH38" s="974"/>
      <c r="AI38" s="974"/>
      <c r="AJ38" s="974"/>
      <c r="AK38" s="974"/>
      <c r="AL38" s="974"/>
      <c r="AM38" s="974"/>
      <c r="AN38" s="974"/>
      <c r="AO38" s="974"/>
      <c r="AP38" s="974"/>
      <c r="AQ38" s="974"/>
      <c r="AR38" s="974"/>
      <c r="AS38" s="974"/>
      <c r="AT38" s="974"/>
      <c r="AU38" s="585"/>
      <c r="AV38" s="585"/>
      <c r="AW38" s="974" t="s">
        <v>82</v>
      </c>
      <c r="AX38" s="974"/>
      <c r="AY38" s="974"/>
      <c r="AZ38" s="974"/>
      <c r="BA38" s="974"/>
      <c r="BB38" s="974"/>
      <c r="BC38" s="974"/>
      <c r="BD38" s="974"/>
      <c r="BE38" s="974"/>
      <c r="BF38" s="974"/>
      <c r="BG38" s="974"/>
      <c r="BH38" s="974"/>
      <c r="BI38" s="974"/>
      <c r="BJ38" s="974"/>
      <c r="BK38" s="974"/>
      <c r="BL38" s="974"/>
      <c r="BM38" s="974"/>
      <c r="BN38" s="974"/>
      <c r="BO38" s="974"/>
      <c r="BP38" s="974"/>
      <c r="BQ38" s="974"/>
      <c r="BR38" s="974"/>
      <c r="BS38" s="974"/>
      <c r="BT38" s="974"/>
      <c r="BU38" s="974"/>
      <c r="BV38" s="609"/>
      <c r="BW38" s="609"/>
      <c r="BX38" s="609"/>
      <c r="BY38" s="609"/>
      <c r="BZ38" s="609"/>
      <c r="CA38" s="609"/>
      <c r="CB38" s="609"/>
      <c r="CC38" s="609"/>
      <c r="CD38" s="609"/>
      <c r="CE38" s="609"/>
      <c r="CF38" s="609"/>
      <c r="CG38" s="609"/>
      <c r="CH38" s="609"/>
      <c r="CI38" s="609"/>
      <c r="CJ38" s="609"/>
      <c r="CK38" s="609"/>
      <c r="CL38" s="609"/>
      <c r="CM38" s="609"/>
      <c r="CN38" s="609"/>
      <c r="CO38" s="609"/>
      <c r="CP38" s="609"/>
      <c r="CQ38" s="609"/>
      <c r="CR38" s="615"/>
      <c r="CS38" s="615"/>
      <c r="CT38" s="615"/>
      <c r="CU38" s="615"/>
      <c r="CV38" s="615"/>
      <c r="CW38" s="615"/>
      <c r="CX38" s="615"/>
      <c r="CY38" s="615"/>
      <c r="CZ38" s="615"/>
      <c r="DA38" s="615"/>
      <c r="DB38" s="615"/>
      <c r="DC38" s="615"/>
      <c r="DD38" s="615"/>
      <c r="DE38" s="615"/>
      <c r="DF38" s="615"/>
      <c r="DG38" s="615"/>
      <c r="DH38" s="615"/>
      <c r="DI38" s="615"/>
      <c r="DJ38" s="615"/>
      <c r="DK38" s="615"/>
      <c r="DL38" s="615"/>
      <c r="DM38" s="615"/>
      <c r="DN38" s="615"/>
      <c r="DO38" s="615"/>
      <c r="DP38" s="615"/>
      <c r="DQ38" s="615"/>
      <c r="DR38" s="615"/>
      <c r="DS38" s="615"/>
      <c r="DT38" s="615"/>
      <c r="DU38" s="615"/>
      <c r="DV38" s="615"/>
      <c r="DW38" s="615"/>
      <c r="DX38" s="615"/>
      <c r="DY38" s="615"/>
      <c r="DZ38" s="615"/>
      <c r="EA38" s="615"/>
      <c r="EB38" s="615"/>
      <c r="EC38" s="615"/>
      <c r="ED38" s="615"/>
      <c r="EE38" s="615"/>
      <c r="EF38" s="615"/>
      <c r="EG38" s="615"/>
      <c r="EH38" s="615"/>
      <c r="EI38" s="615"/>
      <c r="EJ38" s="615"/>
      <c r="EK38" s="615"/>
      <c r="EL38" s="615"/>
      <c r="EM38" s="615"/>
      <c r="EN38" s="615"/>
      <c r="EO38" s="615"/>
      <c r="EP38" s="615"/>
      <c r="EQ38" s="615"/>
      <c r="ER38" s="615"/>
      <c r="ES38" s="615"/>
      <c r="ET38" s="615"/>
      <c r="EU38" s="615"/>
      <c r="EV38" s="615"/>
      <c r="EW38" s="615"/>
      <c r="EX38" s="610"/>
      <c r="EY38" s="610"/>
      <c r="EZ38" s="610"/>
      <c r="FA38" s="610"/>
      <c r="FB38" s="610"/>
      <c r="FC38" s="610"/>
      <c r="FD38" s="610"/>
      <c r="FE38" s="610"/>
      <c r="FF38" s="610"/>
      <c r="FG38" s="610"/>
      <c r="FH38" s="610"/>
      <c r="FI38" s="610"/>
    </row>
  </sheetData>
  <mergeCells count="132">
    <mergeCell ref="AH8:EH8"/>
    <mergeCell ref="EI8:EU9"/>
    <mergeCell ref="EV8:FI9"/>
    <mergeCell ref="AH9:EH9"/>
    <mergeCell ref="AH10:EH10"/>
    <mergeCell ref="EI10:EU10"/>
    <mergeCell ref="EV10:FI10"/>
    <mergeCell ref="EV1:FI1"/>
    <mergeCell ref="EV2:FI2"/>
    <mergeCell ref="Y3:EH3"/>
    <mergeCell ref="EV3:FI3"/>
    <mergeCell ref="AH4:EH4"/>
    <mergeCell ref="EV4:FI7"/>
    <mergeCell ref="B5:EH5"/>
    <mergeCell ref="AH6:EH6"/>
    <mergeCell ref="Y7:EH7"/>
    <mergeCell ref="EV11:FI11"/>
    <mergeCell ref="B13:CB14"/>
    <mergeCell ref="CE13:CQ13"/>
    <mergeCell ref="CR13:DG13"/>
    <mergeCell ref="DK13:DP14"/>
    <mergeCell ref="DQ13:EU13"/>
    <mergeCell ref="EV13:FI13"/>
    <mergeCell ref="CE14:CQ14"/>
    <mergeCell ref="CR14:DG14"/>
    <mergeCell ref="DQ14:EU14"/>
    <mergeCell ref="A23:H25"/>
    <mergeCell ref="I23:CB23"/>
    <mergeCell ref="CC23:CQ25"/>
    <mergeCell ref="CR23:DD25"/>
    <mergeCell ref="DE23:DH25"/>
    <mergeCell ref="EV14:FI14"/>
    <mergeCell ref="AB15:EH15"/>
    <mergeCell ref="EV15:FI15"/>
    <mergeCell ref="AB16:EH16"/>
    <mergeCell ref="EV16:FI17"/>
    <mergeCell ref="AB17:EH17"/>
    <mergeCell ref="DI23:DQ25"/>
    <mergeCell ref="DR23:ES24"/>
    <mergeCell ref="ET23:FI25"/>
    <mergeCell ref="I24:AU25"/>
    <mergeCell ref="AV24:BM25"/>
    <mergeCell ref="BN24:CB25"/>
    <mergeCell ref="DR25:EE25"/>
    <mergeCell ref="EF25:ES25"/>
    <mergeCell ref="AB18:EH18"/>
    <mergeCell ref="EV18:FI19"/>
    <mergeCell ref="AB19:EH19"/>
    <mergeCell ref="AB20:EH20"/>
    <mergeCell ref="AZ21:DR21"/>
    <mergeCell ref="A27:E27"/>
    <mergeCell ref="I27:AU27"/>
    <mergeCell ref="AV27:BM27"/>
    <mergeCell ref="BN27:CB27"/>
    <mergeCell ref="CC27:CQ27"/>
    <mergeCell ref="A26:H26"/>
    <mergeCell ref="I26:AU26"/>
    <mergeCell ref="AV26:BM26"/>
    <mergeCell ref="BN26:CB26"/>
    <mergeCell ref="CC26:CQ26"/>
    <mergeCell ref="CR27:DD27"/>
    <mergeCell ref="DE27:DH27"/>
    <mergeCell ref="DI27:DQ27"/>
    <mergeCell ref="DR27:EE27"/>
    <mergeCell ref="EF27:ES27"/>
    <mergeCell ref="ET27:FI27"/>
    <mergeCell ref="DE26:DH26"/>
    <mergeCell ref="DI26:DQ26"/>
    <mergeCell ref="DR26:EE26"/>
    <mergeCell ref="EF26:ES26"/>
    <mergeCell ref="ET26:FI26"/>
    <mergeCell ref="CR26:DD26"/>
    <mergeCell ref="DI28:DQ28"/>
    <mergeCell ref="DR28:EE28"/>
    <mergeCell ref="EF28:ES28"/>
    <mergeCell ref="ET28:FI28"/>
    <mergeCell ref="A30:D30"/>
    <mergeCell ref="I30:AU30"/>
    <mergeCell ref="AV30:BM30"/>
    <mergeCell ref="CC30:CQ30"/>
    <mergeCell ref="DE30:DH30"/>
    <mergeCell ref="A28:D28"/>
    <mergeCell ref="I28:AU28"/>
    <mergeCell ref="AV28:BM28"/>
    <mergeCell ref="CC28:CQ28"/>
    <mergeCell ref="DE28:DH28"/>
    <mergeCell ref="DI30:DQ30"/>
    <mergeCell ref="DR30:EE30"/>
    <mergeCell ref="EF30:ES30"/>
    <mergeCell ref="ET30:FI30"/>
    <mergeCell ref="BN28:CB28"/>
    <mergeCell ref="CR28:DD28"/>
    <mergeCell ref="A29:D29"/>
    <mergeCell ref="I29:AU29"/>
    <mergeCell ref="AV29:BM29"/>
    <mergeCell ref="BN29:CB29"/>
    <mergeCell ref="A31:H31"/>
    <mergeCell ref="I31:AU31"/>
    <mergeCell ref="AV31:BM31"/>
    <mergeCell ref="BN31:CB31"/>
    <mergeCell ref="CC31:CQ31"/>
    <mergeCell ref="CR31:DD31"/>
    <mergeCell ref="EC33:ES33"/>
    <mergeCell ref="I34:BO34"/>
    <mergeCell ref="CQ34:EW34"/>
    <mergeCell ref="DE31:DH31"/>
    <mergeCell ref="DI31:DQ31"/>
    <mergeCell ref="DR31:EE31"/>
    <mergeCell ref="EF31:ES31"/>
    <mergeCell ref="ET31:FI31"/>
    <mergeCell ref="I32:Z32"/>
    <mergeCell ref="CQ32:DH32"/>
    <mergeCell ref="AC38:AT38"/>
    <mergeCell ref="AW38:BU38"/>
    <mergeCell ref="I36:M36"/>
    <mergeCell ref="CQ36:CU36"/>
    <mergeCell ref="I37:AA37"/>
    <mergeCell ref="AC37:AT37"/>
    <mergeCell ref="AW37:BU37"/>
    <mergeCell ref="CQ37:CV37"/>
    <mergeCell ref="I33:Z33"/>
    <mergeCell ref="AS33:BO33"/>
    <mergeCell ref="CQ33:DH33"/>
    <mergeCell ref="CC29:CQ29"/>
    <mergeCell ref="CR29:DD29"/>
    <mergeCell ref="DE29:DH29"/>
    <mergeCell ref="DI29:DQ29"/>
    <mergeCell ref="DR29:EE29"/>
    <mergeCell ref="EF29:ES29"/>
    <mergeCell ref="ET29:FI29"/>
    <mergeCell ref="BN30:CB30"/>
    <mergeCell ref="CR30:DD30"/>
  </mergeCells>
  <pageMargins left="0.7" right="0.7" top="0.75" bottom="0.75" header="0.3" footer="0.3"/>
  <pageSetup paperSize="9" scale="7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FI38"/>
  <sheetViews>
    <sheetView topLeftCell="A26" workbookViewId="0">
      <selection activeCell="I33" sqref="I33:Z33"/>
    </sheetView>
  </sheetViews>
  <sheetFormatPr defaultColWidth="0.88671875" defaultRowHeight="13.2"/>
  <cols>
    <col min="1" max="3" width="0.88671875" style="585" customWidth="1"/>
    <col min="4" max="4" width="0.44140625" style="585" customWidth="1"/>
    <col min="5" max="5" width="0.33203125" style="585" customWidth="1"/>
    <col min="6" max="6" width="0.88671875" style="585" hidden="1" customWidth="1"/>
    <col min="7" max="7" width="1.5546875" style="585" hidden="1" customWidth="1"/>
    <col min="8" max="8" width="0.88671875" style="585" hidden="1" customWidth="1"/>
    <col min="9" max="25" width="0.88671875" style="585" customWidth="1"/>
    <col min="26" max="26" width="5.88671875" style="585" customWidth="1"/>
    <col min="27" max="60" width="0.88671875" style="74" customWidth="1"/>
    <col min="61" max="61" width="3.88671875" style="74" hidden="1" customWidth="1"/>
    <col min="62" max="64" width="0.88671875" style="74" customWidth="1"/>
    <col min="65" max="65" width="2.44140625" style="74" customWidth="1"/>
    <col min="66" max="81" width="0.88671875" style="74" customWidth="1"/>
    <col min="82" max="82" width="0.109375" style="74" customWidth="1"/>
    <col min="83" max="94" width="0.88671875" style="74" customWidth="1"/>
    <col min="95" max="95" width="2.88671875" style="74" customWidth="1"/>
    <col min="96" max="111" width="0.88671875" style="74" customWidth="1"/>
    <col min="112" max="112" width="12.6640625" style="74" customWidth="1"/>
    <col min="113" max="113" width="2.44140625" style="74" customWidth="1"/>
    <col min="114" max="118" width="0.88671875" style="74"/>
    <col min="119" max="119" width="5.88671875" style="74" customWidth="1"/>
    <col min="120" max="148" width="0.88671875" style="74"/>
    <col min="149" max="149" width="3.88671875" style="74" customWidth="1"/>
    <col min="150" max="164" width="0.88671875" style="74"/>
    <col min="165" max="165" width="2.33203125" style="74" customWidth="1"/>
    <col min="166" max="256" width="0.88671875" style="74"/>
    <col min="257" max="259" width="0.88671875" style="74" customWidth="1"/>
    <col min="260" max="260" width="0.44140625" style="74" customWidth="1"/>
    <col min="261" max="261" width="0.33203125" style="74" customWidth="1"/>
    <col min="262" max="264" width="0" style="74" hidden="1" customWidth="1"/>
    <col min="265" max="281" width="0.88671875" style="74" customWidth="1"/>
    <col min="282" max="282" width="5.88671875" style="74" customWidth="1"/>
    <col min="283" max="316" width="0.88671875" style="74" customWidth="1"/>
    <col min="317" max="317" width="0" style="74" hidden="1" customWidth="1"/>
    <col min="318" max="320" width="0.88671875" style="74" customWidth="1"/>
    <col min="321" max="321" width="2.44140625" style="74" customWidth="1"/>
    <col min="322" max="337" width="0.88671875" style="74" customWidth="1"/>
    <col min="338" max="338" width="0.109375" style="74" customWidth="1"/>
    <col min="339" max="350" width="0.88671875" style="74" customWidth="1"/>
    <col min="351" max="351" width="2.88671875" style="74" customWidth="1"/>
    <col min="352" max="367" width="0.88671875" style="74" customWidth="1"/>
    <col min="368" max="368" width="12.6640625" style="74" customWidth="1"/>
    <col min="369" max="369" width="2.44140625" style="74" customWidth="1"/>
    <col min="370" max="374" width="0.88671875" style="74"/>
    <col min="375" max="375" width="5.88671875" style="74" customWidth="1"/>
    <col min="376" max="512" width="0.88671875" style="74"/>
    <col min="513" max="515" width="0.88671875" style="74" customWidth="1"/>
    <col min="516" max="516" width="0.44140625" style="74" customWidth="1"/>
    <col min="517" max="517" width="0.33203125" style="74" customWidth="1"/>
    <col min="518" max="520" width="0" style="74" hidden="1" customWidth="1"/>
    <col min="521" max="537" width="0.88671875" style="74" customWidth="1"/>
    <col min="538" max="538" width="5.88671875" style="74" customWidth="1"/>
    <col min="539" max="572" width="0.88671875" style="74" customWidth="1"/>
    <col min="573" max="573" width="0" style="74" hidden="1" customWidth="1"/>
    <col min="574" max="576" width="0.88671875" style="74" customWidth="1"/>
    <col min="577" max="577" width="2.44140625" style="74" customWidth="1"/>
    <col min="578" max="593" width="0.88671875" style="74" customWidth="1"/>
    <col min="594" max="594" width="0.109375" style="74" customWidth="1"/>
    <col min="595" max="606" width="0.88671875" style="74" customWidth="1"/>
    <col min="607" max="607" width="2.88671875" style="74" customWidth="1"/>
    <col min="608" max="623" width="0.88671875" style="74" customWidth="1"/>
    <col min="624" max="624" width="12.6640625" style="74" customWidth="1"/>
    <col min="625" max="625" width="2.44140625" style="74" customWidth="1"/>
    <col min="626" max="630" width="0.88671875" style="74"/>
    <col min="631" max="631" width="5.88671875" style="74" customWidth="1"/>
    <col min="632" max="768" width="0.88671875" style="74"/>
    <col min="769" max="771" width="0.88671875" style="74" customWidth="1"/>
    <col min="772" max="772" width="0.44140625" style="74" customWidth="1"/>
    <col min="773" max="773" width="0.33203125" style="74" customWidth="1"/>
    <col min="774" max="776" width="0" style="74" hidden="1" customWidth="1"/>
    <col min="777" max="793" width="0.88671875" style="74" customWidth="1"/>
    <col min="794" max="794" width="5.88671875" style="74" customWidth="1"/>
    <col min="795" max="828" width="0.88671875" style="74" customWidth="1"/>
    <col min="829" max="829" width="0" style="74" hidden="1" customWidth="1"/>
    <col min="830" max="832" width="0.88671875" style="74" customWidth="1"/>
    <col min="833" max="833" width="2.44140625" style="74" customWidth="1"/>
    <col min="834" max="849" width="0.88671875" style="74" customWidth="1"/>
    <col min="850" max="850" width="0.109375" style="74" customWidth="1"/>
    <col min="851" max="862" width="0.88671875" style="74" customWidth="1"/>
    <col min="863" max="863" width="2.88671875" style="74" customWidth="1"/>
    <col min="864" max="879" width="0.88671875" style="74" customWidth="1"/>
    <col min="880" max="880" width="12.6640625" style="74" customWidth="1"/>
    <col min="881" max="881" width="2.44140625" style="74" customWidth="1"/>
    <col min="882" max="886" width="0.88671875" style="74"/>
    <col min="887" max="887" width="5.88671875" style="74" customWidth="1"/>
    <col min="888" max="1024" width="0.88671875" style="74"/>
    <col min="1025" max="1027" width="0.88671875" style="74" customWidth="1"/>
    <col min="1028" max="1028" width="0.44140625" style="74" customWidth="1"/>
    <col min="1029" max="1029" width="0.33203125" style="74" customWidth="1"/>
    <col min="1030" max="1032" width="0" style="74" hidden="1" customWidth="1"/>
    <col min="1033" max="1049" width="0.88671875" style="74" customWidth="1"/>
    <col min="1050" max="1050" width="5.88671875" style="74" customWidth="1"/>
    <col min="1051" max="1084" width="0.88671875" style="74" customWidth="1"/>
    <col min="1085" max="1085" width="0" style="74" hidden="1" customWidth="1"/>
    <col min="1086" max="1088" width="0.88671875" style="74" customWidth="1"/>
    <col min="1089" max="1089" width="2.44140625" style="74" customWidth="1"/>
    <col min="1090" max="1105" width="0.88671875" style="74" customWidth="1"/>
    <col min="1106" max="1106" width="0.109375" style="74" customWidth="1"/>
    <col min="1107" max="1118" width="0.88671875" style="74" customWidth="1"/>
    <col min="1119" max="1119" width="2.88671875" style="74" customWidth="1"/>
    <col min="1120" max="1135" width="0.88671875" style="74" customWidth="1"/>
    <col min="1136" max="1136" width="12.6640625" style="74" customWidth="1"/>
    <col min="1137" max="1137" width="2.44140625" style="74" customWidth="1"/>
    <col min="1138" max="1142" width="0.88671875" style="74"/>
    <col min="1143" max="1143" width="5.88671875" style="74" customWidth="1"/>
    <col min="1144" max="1280" width="0.88671875" style="74"/>
    <col min="1281" max="1283" width="0.88671875" style="74" customWidth="1"/>
    <col min="1284" max="1284" width="0.44140625" style="74" customWidth="1"/>
    <col min="1285" max="1285" width="0.33203125" style="74" customWidth="1"/>
    <col min="1286" max="1288" width="0" style="74" hidden="1" customWidth="1"/>
    <col min="1289" max="1305" width="0.88671875" style="74" customWidth="1"/>
    <col min="1306" max="1306" width="5.88671875" style="74" customWidth="1"/>
    <col min="1307" max="1340" width="0.88671875" style="74" customWidth="1"/>
    <col min="1341" max="1341" width="0" style="74" hidden="1" customWidth="1"/>
    <col min="1342" max="1344" width="0.88671875" style="74" customWidth="1"/>
    <col min="1345" max="1345" width="2.44140625" style="74" customWidth="1"/>
    <col min="1346" max="1361" width="0.88671875" style="74" customWidth="1"/>
    <col min="1362" max="1362" width="0.109375" style="74" customWidth="1"/>
    <col min="1363" max="1374" width="0.88671875" style="74" customWidth="1"/>
    <col min="1375" max="1375" width="2.88671875" style="74" customWidth="1"/>
    <col min="1376" max="1391" width="0.88671875" style="74" customWidth="1"/>
    <col min="1392" max="1392" width="12.6640625" style="74" customWidth="1"/>
    <col min="1393" max="1393" width="2.44140625" style="74" customWidth="1"/>
    <col min="1394" max="1398" width="0.88671875" style="74"/>
    <col min="1399" max="1399" width="5.88671875" style="74" customWidth="1"/>
    <col min="1400" max="1536" width="0.88671875" style="74"/>
    <col min="1537" max="1539" width="0.88671875" style="74" customWidth="1"/>
    <col min="1540" max="1540" width="0.44140625" style="74" customWidth="1"/>
    <col min="1541" max="1541" width="0.33203125" style="74" customWidth="1"/>
    <col min="1542" max="1544" width="0" style="74" hidden="1" customWidth="1"/>
    <col min="1545" max="1561" width="0.88671875" style="74" customWidth="1"/>
    <col min="1562" max="1562" width="5.88671875" style="74" customWidth="1"/>
    <col min="1563" max="1596" width="0.88671875" style="74" customWidth="1"/>
    <col min="1597" max="1597" width="0" style="74" hidden="1" customWidth="1"/>
    <col min="1598" max="1600" width="0.88671875" style="74" customWidth="1"/>
    <col min="1601" max="1601" width="2.44140625" style="74" customWidth="1"/>
    <col min="1602" max="1617" width="0.88671875" style="74" customWidth="1"/>
    <col min="1618" max="1618" width="0.109375" style="74" customWidth="1"/>
    <col min="1619" max="1630" width="0.88671875" style="74" customWidth="1"/>
    <col min="1631" max="1631" width="2.88671875" style="74" customWidth="1"/>
    <col min="1632" max="1647" width="0.88671875" style="74" customWidth="1"/>
    <col min="1648" max="1648" width="12.6640625" style="74" customWidth="1"/>
    <col min="1649" max="1649" width="2.44140625" style="74" customWidth="1"/>
    <col min="1650" max="1654" width="0.88671875" style="74"/>
    <col min="1655" max="1655" width="5.88671875" style="74" customWidth="1"/>
    <col min="1656" max="1792" width="0.88671875" style="74"/>
    <col min="1793" max="1795" width="0.88671875" style="74" customWidth="1"/>
    <col min="1796" max="1796" width="0.44140625" style="74" customWidth="1"/>
    <col min="1797" max="1797" width="0.33203125" style="74" customWidth="1"/>
    <col min="1798" max="1800" width="0" style="74" hidden="1" customWidth="1"/>
    <col min="1801" max="1817" width="0.88671875" style="74" customWidth="1"/>
    <col min="1818" max="1818" width="5.88671875" style="74" customWidth="1"/>
    <col min="1819" max="1852" width="0.88671875" style="74" customWidth="1"/>
    <col min="1853" max="1853" width="0" style="74" hidden="1" customWidth="1"/>
    <col min="1854" max="1856" width="0.88671875" style="74" customWidth="1"/>
    <col min="1857" max="1857" width="2.44140625" style="74" customWidth="1"/>
    <col min="1858" max="1873" width="0.88671875" style="74" customWidth="1"/>
    <col min="1874" max="1874" width="0.109375" style="74" customWidth="1"/>
    <col min="1875" max="1886" width="0.88671875" style="74" customWidth="1"/>
    <col min="1887" max="1887" width="2.88671875" style="74" customWidth="1"/>
    <col min="1888" max="1903" width="0.88671875" style="74" customWidth="1"/>
    <col min="1904" max="1904" width="12.6640625" style="74" customWidth="1"/>
    <col min="1905" max="1905" width="2.44140625" style="74" customWidth="1"/>
    <col min="1906" max="1910" width="0.88671875" style="74"/>
    <col min="1911" max="1911" width="5.88671875" style="74" customWidth="1"/>
    <col min="1912" max="2048" width="0.88671875" style="74"/>
    <col min="2049" max="2051" width="0.88671875" style="74" customWidth="1"/>
    <col min="2052" max="2052" width="0.44140625" style="74" customWidth="1"/>
    <col min="2053" max="2053" width="0.33203125" style="74" customWidth="1"/>
    <col min="2054" max="2056" width="0" style="74" hidden="1" customWidth="1"/>
    <col min="2057" max="2073" width="0.88671875" style="74" customWidth="1"/>
    <col min="2074" max="2074" width="5.88671875" style="74" customWidth="1"/>
    <col min="2075" max="2108" width="0.88671875" style="74" customWidth="1"/>
    <col min="2109" max="2109" width="0" style="74" hidden="1" customWidth="1"/>
    <col min="2110" max="2112" width="0.88671875" style="74" customWidth="1"/>
    <col min="2113" max="2113" width="2.44140625" style="74" customWidth="1"/>
    <col min="2114" max="2129" width="0.88671875" style="74" customWidth="1"/>
    <col min="2130" max="2130" width="0.109375" style="74" customWidth="1"/>
    <col min="2131" max="2142" width="0.88671875" style="74" customWidth="1"/>
    <col min="2143" max="2143" width="2.88671875" style="74" customWidth="1"/>
    <col min="2144" max="2159" width="0.88671875" style="74" customWidth="1"/>
    <col min="2160" max="2160" width="12.6640625" style="74" customWidth="1"/>
    <col min="2161" max="2161" width="2.44140625" style="74" customWidth="1"/>
    <col min="2162" max="2166" width="0.88671875" style="74"/>
    <col min="2167" max="2167" width="5.88671875" style="74" customWidth="1"/>
    <col min="2168" max="2304" width="0.88671875" style="74"/>
    <col min="2305" max="2307" width="0.88671875" style="74" customWidth="1"/>
    <col min="2308" max="2308" width="0.44140625" style="74" customWidth="1"/>
    <col min="2309" max="2309" width="0.33203125" style="74" customWidth="1"/>
    <col min="2310" max="2312" width="0" style="74" hidden="1" customWidth="1"/>
    <col min="2313" max="2329" width="0.88671875" style="74" customWidth="1"/>
    <col min="2330" max="2330" width="5.88671875" style="74" customWidth="1"/>
    <col min="2331" max="2364" width="0.88671875" style="74" customWidth="1"/>
    <col min="2365" max="2365" width="0" style="74" hidden="1" customWidth="1"/>
    <col min="2366" max="2368" width="0.88671875" style="74" customWidth="1"/>
    <col min="2369" max="2369" width="2.44140625" style="74" customWidth="1"/>
    <col min="2370" max="2385" width="0.88671875" style="74" customWidth="1"/>
    <col min="2386" max="2386" width="0.109375" style="74" customWidth="1"/>
    <col min="2387" max="2398" width="0.88671875" style="74" customWidth="1"/>
    <col min="2399" max="2399" width="2.88671875" style="74" customWidth="1"/>
    <col min="2400" max="2415" width="0.88671875" style="74" customWidth="1"/>
    <col min="2416" max="2416" width="12.6640625" style="74" customWidth="1"/>
    <col min="2417" max="2417" width="2.44140625" style="74" customWidth="1"/>
    <col min="2418" max="2422" width="0.88671875" style="74"/>
    <col min="2423" max="2423" width="5.88671875" style="74" customWidth="1"/>
    <col min="2424" max="2560" width="0.88671875" style="74"/>
    <col min="2561" max="2563" width="0.88671875" style="74" customWidth="1"/>
    <col min="2564" max="2564" width="0.44140625" style="74" customWidth="1"/>
    <col min="2565" max="2565" width="0.33203125" style="74" customWidth="1"/>
    <col min="2566" max="2568" width="0" style="74" hidden="1" customWidth="1"/>
    <col min="2569" max="2585" width="0.88671875" style="74" customWidth="1"/>
    <col min="2586" max="2586" width="5.88671875" style="74" customWidth="1"/>
    <col min="2587" max="2620" width="0.88671875" style="74" customWidth="1"/>
    <col min="2621" max="2621" width="0" style="74" hidden="1" customWidth="1"/>
    <col min="2622" max="2624" width="0.88671875" style="74" customWidth="1"/>
    <col min="2625" max="2625" width="2.44140625" style="74" customWidth="1"/>
    <col min="2626" max="2641" width="0.88671875" style="74" customWidth="1"/>
    <col min="2642" max="2642" width="0.109375" style="74" customWidth="1"/>
    <col min="2643" max="2654" width="0.88671875" style="74" customWidth="1"/>
    <col min="2655" max="2655" width="2.88671875" style="74" customWidth="1"/>
    <col min="2656" max="2671" width="0.88671875" style="74" customWidth="1"/>
    <col min="2672" max="2672" width="12.6640625" style="74" customWidth="1"/>
    <col min="2673" max="2673" width="2.44140625" style="74" customWidth="1"/>
    <col min="2674" max="2678" width="0.88671875" style="74"/>
    <col min="2679" max="2679" width="5.88671875" style="74" customWidth="1"/>
    <col min="2680" max="2816" width="0.88671875" style="74"/>
    <col min="2817" max="2819" width="0.88671875" style="74" customWidth="1"/>
    <col min="2820" max="2820" width="0.44140625" style="74" customWidth="1"/>
    <col min="2821" max="2821" width="0.33203125" style="74" customWidth="1"/>
    <col min="2822" max="2824" width="0" style="74" hidden="1" customWidth="1"/>
    <col min="2825" max="2841" width="0.88671875" style="74" customWidth="1"/>
    <col min="2842" max="2842" width="5.88671875" style="74" customWidth="1"/>
    <col min="2843" max="2876" width="0.88671875" style="74" customWidth="1"/>
    <col min="2877" max="2877" width="0" style="74" hidden="1" customWidth="1"/>
    <col min="2878" max="2880" width="0.88671875" style="74" customWidth="1"/>
    <col min="2881" max="2881" width="2.44140625" style="74" customWidth="1"/>
    <col min="2882" max="2897" width="0.88671875" style="74" customWidth="1"/>
    <col min="2898" max="2898" width="0.109375" style="74" customWidth="1"/>
    <col min="2899" max="2910" width="0.88671875" style="74" customWidth="1"/>
    <col min="2911" max="2911" width="2.88671875" style="74" customWidth="1"/>
    <col min="2912" max="2927" width="0.88671875" style="74" customWidth="1"/>
    <col min="2928" max="2928" width="12.6640625" style="74" customWidth="1"/>
    <col min="2929" max="2929" width="2.44140625" style="74" customWidth="1"/>
    <col min="2930" max="2934" width="0.88671875" style="74"/>
    <col min="2935" max="2935" width="5.88671875" style="74" customWidth="1"/>
    <col min="2936" max="3072" width="0.88671875" style="74"/>
    <col min="3073" max="3075" width="0.88671875" style="74" customWidth="1"/>
    <col min="3076" max="3076" width="0.44140625" style="74" customWidth="1"/>
    <col min="3077" max="3077" width="0.33203125" style="74" customWidth="1"/>
    <col min="3078" max="3080" width="0" style="74" hidden="1" customWidth="1"/>
    <col min="3081" max="3097" width="0.88671875" style="74" customWidth="1"/>
    <col min="3098" max="3098" width="5.88671875" style="74" customWidth="1"/>
    <col min="3099" max="3132" width="0.88671875" style="74" customWidth="1"/>
    <col min="3133" max="3133" width="0" style="74" hidden="1" customWidth="1"/>
    <col min="3134" max="3136" width="0.88671875" style="74" customWidth="1"/>
    <col min="3137" max="3137" width="2.44140625" style="74" customWidth="1"/>
    <col min="3138" max="3153" width="0.88671875" style="74" customWidth="1"/>
    <col min="3154" max="3154" width="0.109375" style="74" customWidth="1"/>
    <col min="3155" max="3166" width="0.88671875" style="74" customWidth="1"/>
    <col min="3167" max="3167" width="2.88671875" style="74" customWidth="1"/>
    <col min="3168" max="3183" width="0.88671875" style="74" customWidth="1"/>
    <col min="3184" max="3184" width="12.6640625" style="74" customWidth="1"/>
    <col min="3185" max="3185" width="2.44140625" style="74" customWidth="1"/>
    <col min="3186" max="3190" width="0.88671875" style="74"/>
    <col min="3191" max="3191" width="5.88671875" style="74" customWidth="1"/>
    <col min="3192" max="3328" width="0.88671875" style="74"/>
    <col min="3329" max="3331" width="0.88671875" style="74" customWidth="1"/>
    <col min="3332" max="3332" width="0.44140625" style="74" customWidth="1"/>
    <col min="3333" max="3333" width="0.33203125" style="74" customWidth="1"/>
    <col min="3334" max="3336" width="0" style="74" hidden="1" customWidth="1"/>
    <col min="3337" max="3353" width="0.88671875" style="74" customWidth="1"/>
    <col min="3354" max="3354" width="5.88671875" style="74" customWidth="1"/>
    <col min="3355" max="3388" width="0.88671875" style="74" customWidth="1"/>
    <col min="3389" max="3389" width="0" style="74" hidden="1" customWidth="1"/>
    <col min="3390" max="3392" width="0.88671875" style="74" customWidth="1"/>
    <col min="3393" max="3393" width="2.44140625" style="74" customWidth="1"/>
    <col min="3394" max="3409" width="0.88671875" style="74" customWidth="1"/>
    <col min="3410" max="3410" width="0.109375" style="74" customWidth="1"/>
    <col min="3411" max="3422" width="0.88671875" style="74" customWidth="1"/>
    <col min="3423" max="3423" width="2.88671875" style="74" customWidth="1"/>
    <col min="3424" max="3439" width="0.88671875" style="74" customWidth="1"/>
    <col min="3440" max="3440" width="12.6640625" style="74" customWidth="1"/>
    <col min="3441" max="3441" width="2.44140625" style="74" customWidth="1"/>
    <col min="3442" max="3446" width="0.88671875" style="74"/>
    <col min="3447" max="3447" width="5.88671875" style="74" customWidth="1"/>
    <col min="3448" max="3584" width="0.88671875" style="74"/>
    <col min="3585" max="3587" width="0.88671875" style="74" customWidth="1"/>
    <col min="3588" max="3588" width="0.44140625" style="74" customWidth="1"/>
    <col min="3589" max="3589" width="0.33203125" style="74" customWidth="1"/>
    <col min="3590" max="3592" width="0" style="74" hidden="1" customWidth="1"/>
    <col min="3593" max="3609" width="0.88671875" style="74" customWidth="1"/>
    <col min="3610" max="3610" width="5.88671875" style="74" customWidth="1"/>
    <col min="3611" max="3644" width="0.88671875" style="74" customWidth="1"/>
    <col min="3645" max="3645" width="0" style="74" hidden="1" customWidth="1"/>
    <col min="3646" max="3648" width="0.88671875" style="74" customWidth="1"/>
    <col min="3649" max="3649" width="2.44140625" style="74" customWidth="1"/>
    <col min="3650" max="3665" width="0.88671875" style="74" customWidth="1"/>
    <col min="3666" max="3666" width="0.109375" style="74" customWidth="1"/>
    <col min="3667" max="3678" width="0.88671875" style="74" customWidth="1"/>
    <col min="3679" max="3679" width="2.88671875" style="74" customWidth="1"/>
    <col min="3680" max="3695" width="0.88671875" style="74" customWidth="1"/>
    <col min="3696" max="3696" width="12.6640625" style="74" customWidth="1"/>
    <col min="3697" max="3697" width="2.44140625" style="74" customWidth="1"/>
    <col min="3698" max="3702" width="0.88671875" style="74"/>
    <col min="3703" max="3703" width="5.88671875" style="74" customWidth="1"/>
    <col min="3704" max="3840" width="0.88671875" style="74"/>
    <col min="3841" max="3843" width="0.88671875" style="74" customWidth="1"/>
    <col min="3844" max="3844" width="0.44140625" style="74" customWidth="1"/>
    <col min="3845" max="3845" width="0.33203125" style="74" customWidth="1"/>
    <col min="3846" max="3848" width="0" style="74" hidden="1" customWidth="1"/>
    <col min="3849" max="3865" width="0.88671875" style="74" customWidth="1"/>
    <col min="3866" max="3866" width="5.88671875" style="74" customWidth="1"/>
    <col min="3867" max="3900" width="0.88671875" style="74" customWidth="1"/>
    <col min="3901" max="3901" width="0" style="74" hidden="1" customWidth="1"/>
    <col min="3902" max="3904" width="0.88671875" style="74" customWidth="1"/>
    <col min="3905" max="3905" width="2.44140625" style="74" customWidth="1"/>
    <col min="3906" max="3921" width="0.88671875" style="74" customWidth="1"/>
    <col min="3922" max="3922" width="0.109375" style="74" customWidth="1"/>
    <col min="3923" max="3934" width="0.88671875" style="74" customWidth="1"/>
    <col min="3935" max="3935" width="2.88671875" style="74" customWidth="1"/>
    <col min="3936" max="3951" width="0.88671875" style="74" customWidth="1"/>
    <col min="3952" max="3952" width="12.6640625" style="74" customWidth="1"/>
    <col min="3953" max="3953" width="2.44140625" style="74" customWidth="1"/>
    <col min="3954" max="3958" width="0.88671875" style="74"/>
    <col min="3959" max="3959" width="5.88671875" style="74" customWidth="1"/>
    <col min="3960" max="4096" width="0.88671875" style="74"/>
    <col min="4097" max="4099" width="0.88671875" style="74" customWidth="1"/>
    <col min="4100" max="4100" width="0.44140625" style="74" customWidth="1"/>
    <col min="4101" max="4101" width="0.33203125" style="74" customWidth="1"/>
    <col min="4102" max="4104" width="0" style="74" hidden="1" customWidth="1"/>
    <col min="4105" max="4121" width="0.88671875" style="74" customWidth="1"/>
    <col min="4122" max="4122" width="5.88671875" style="74" customWidth="1"/>
    <col min="4123" max="4156" width="0.88671875" style="74" customWidth="1"/>
    <col min="4157" max="4157" width="0" style="74" hidden="1" customWidth="1"/>
    <col min="4158" max="4160" width="0.88671875" style="74" customWidth="1"/>
    <col min="4161" max="4161" width="2.44140625" style="74" customWidth="1"/>
    <col min="4162" max="4177" width="0.88671875" style="74" customWidth="1"/>
    <col min="4178" max="4178" width="0.109375" style="74" customWidth="1"/>
    <col min="4179" max="4190" width="0.88671875" style="74" customWidth="1"/>
    <col min="4191" max="4191" width="2.88671875" style="74" customWidth="1"/>
    <col min="4192" max="4207" width="0.88671875" style="74" customWidth="1"/>
    <col min="4208" max="4208" width="12.6640625" style="74" customWidth="1"/>
    <col min="4209" max="4209" width="2.44140625" style="74" customWidth="1"/>
    <col min="4210" max="4214" width="0.88671875" style="74"/>
    <col min="4215" max="4215" width="5.88671875" style="74" customWidth="1"/>
    <col min="4216" max="4352" width="0.88671875" style="74"/>
    <col min="4353" max="4355" width="0.88671875" style="74" customWidth="1"/>
    <col min="4356" max="4356" width="0.44140625" style="74" customWidth="1"/>
    <col min="4357" max="4357" width="0.33203125" style="74" customWidth="1"/>
    <col min="4358" max="4360" width="0" style="74" hidden="1" customWidth="1"/>
    <col min="4361" max="4377" width="0.88671875" style="74" customWidth="1"/>
    <col min="4378" max="4378" width="5.88671875" style="74" customWidth="1"/>
    <col min="4379" max="4412" width="0.88671875" style="74" customWidth="1"/>
    <col min="4413" max="4413" width="0" style="74" hidden="1" customWidth="1"/>
    <col min="4414" max="4416" width="0.88671875" style="74" customWidth="1"/>
    <col min="4417" max="4417" width="2.44140625" style="74" customWidth="1"/>
    <col min="4418" max="4433" width="0.88671875" style="74" customWidth="1"/>
    <col min="4434" max="4434" width="0.109375" style="74" customWidth="1"/>
    <col min="4435" max="4446" width="0.88671875" style="74" customWidth="1"/>
    <col min="4447" max="4447" width="2.88671875" style="74" customWidth="1"/>
    <col min="4448" max="4463" width="0.88671875" style="74" customWidth="1"/>
    <col min="4464" max="4464" width="12.6640625" style="74" customWidth="1"/>
    <col min="4465" max="4465" width="2.44140625" style="74" customWidth="1"/>
    <col min="4466" max="4470" width="0.88671875" style="74"/>
    <col min="4471" max="4471" width="5.88671875" style="74" customWidth="1"/>
    <col min="4472" max="4608" width="0.88671875" style="74"/>
    <col min="4609" max="4611" width="0.88671875" style="74" customWidth="1"/>
    <col min="4612" max="4612" width="0.44140625" style="74" customWidth="1"/>
    <col min="4613" max="4613" width="0.33203125" style="74" customWidth="1"/>
    <col min="4614" max="4616" width="0" style="74" hidden="1" customWidth="1"/>
    <col min="4617" max="4633" width="0.88671875" style="74" customWidth="1"/>
    <col min="4634" max="4634" width="5.88671875" style="74" customWidth="1"/>
    <col min="4635" max="4668" width="0.88671875" style="74" customWidth="1"/>
    <col min="4669" max="4669" width="0" style="74" hidden="1" customWidth="1"/>
    <col min="4670" max="4672" width="0.88671875" style="74" customWidth="1"/>
    <col min="4673" max="4673" width="2.44140625" style="74" customWidth="1"/>
    <col min="4674" max="4689" width="0.88671875" style="74" customWidth="1"/>
    <col min="4690" max="4690" width="0.109375" style="74" customWidth="1"/>
    <col min="4691" max="4702" width="0.88671875" style="74" customWidth="1"/>
    <col min="4703" max="4703" width="2.88671875" style="74" customWidth="1"/>
    <col min="4704" max="4719" width="0.88671875" style="74" customWidth="1"/>
    <col min="4720" max="4720" width="12.6640625" style="74" customWidth="1"/>
    <col min="4721" max="4721" width="2.44140625" style="74" customWidth="1"/>
    <col min="4722" max="4726" width="0.88671875" style="74"/>
    <col min="4727" max="4727" width="5.88671875" style="74" customWidth="1"/>
    <col min="4728" max="4864" width="0.88671875" style="74"/>
    <col min="4865" max="4867" width="0.88671875" style="74" customWidth="1"/>
    <col min="4868" max="4868" width="0.44140625" style="74" customWidth="1"/>
    <col min="4869" max="4869" width="0.33203125" style="74" customWidth="1"/>
    <col min="4870" max="4872" width="0" style="74" hidden="1" customWidth="1"/>
    <col min="4873" max="4889" width="0.88671875" style="74" customWidth="1"/>
    <col min="4890" max="4890" width="5.88671875" style="74" customWidth="1"/>
    <col min="4891" max="4924" width="0.88671875" style="74" customWidth="1"/>
    <col min="4925" max="4925" width="0" style="74" hidden="1" customWidth="1"/>
    <col min="4926" max="4928" width="0.88671875" style="74" customWidth="1"/>
    <col min="4929" max="4929" width="2.44140625" style="74" customWidth="1"/>
    <col min="4930" max="4945" width="0.88671875" style="74" customWidth="1"/>
    <col min="4946" max="4946" width="0.109375" style="74" customWidth="1"/>
    <col min="4947" max="4958" width="0.88671875" style="74" customWidth="1"/>
    <col min="4959" max="4959" width="2.88671875" style="74" customWidth="1"/>
    <col min="4960" max="4975" width="0.88671875" style="74" customWidth="1"/>
    <col min="4976" max="4976" width="12.6640625" style="74" customWidth="1"/>
    <col min="4977" max="4977" width="2.44140625" style="74" customWidth="1"/>
    <col min="4978" max="4982" width="0.88671875" style="74"/>
    <col min="4983" max="4983" width="5.88671875" style="74" customWidth="1"/>
    <col min="4984" max="5120" width="0.88671875" style="74"/>
    <col min="5121" max="5123" width="0.88671875" style="74" customWidth="1"/>
    <col min="5124" max="5124" width="0.44140625" style="74" customWidth="1"/>
    <col min="5125" max="5125" width="0.33203125" style="74" customWidth="1"/>
    <col min="5126" max="5128" width="0" style="74" hidden="1" customWidth="1"/>
    <col min="5129" max="5145" width="0.88671875" style="74" customWidth="1"/>
    <col min="5146" max="5146" width="5.88671875" style="74" customWidth="1"/>
    <col min="5147" max="5180" width="0.88671875" style="74" customWidth="1"/>
    <col min="5181" max="5181" width="0" style="74" hidden="1" customWidth="1"/>
    <col min="5182" max="5184" width="0.88671875" style="74" customWidth="1"/>
    <col min="5185" max="5185" width="2.44140625" style="74" customWidth="1"/>
    <col min="5186" max="5201" width="0.88671875" style="74" customWidth="1"/>
    <col min="5202" max="5202" width="0.109375" style="74" customWidth="1"/>
    <col min="5203" max="5214" width="0.88671875" style="74" customWidth="1"/>
    <col min="5215" max="5215" width="2.88671875" style="74" customWidth="1"/>
    <col min="5216" max="5231" width="0.88671875" style="74" customWidth="1"/>
    <col min="5232" max="5232" width="12.6640625" style="74" customWidth="1"/>
    <col min="5233" max="5233" width="2.44140625" style="74" customWidth="1"/>
    <col min="5234" max="5238" width="0.88671875" style="74"/>
    <col min="5239" max="5239" width="5.88671875" style="74" customWidth="1"/>
    <col min="5240" max="5376" width="0.88671875" style="74"/>
    <col min="5377" max="5379" width="0.88671875" style="74" customWidth="1"/>
    <col min="5380" max="5380" width="0.44140625" style="74" customWidth="1"/>
    <col min="5381" max="5381" width="0.33203125" style="74" customWidth="1"/>
    <col min="5382" max="5384" width="0" style="74" hidden="1" customWidth="1"/>
    <col min="5385" max="5401" width="0.88671875" style="74" customWidth="1"/>
    <col min="5402" max="5402" width="5.88671875" style="74" customWidth="1"/>
    <col min="5403" max="5436" width="0.88671875" style="74" customWidth="1"/>
    <col min="5437" max="5437" width="0" style="74" hidden="1" customWidth="1"/>
    <col min="5438" max="5440" width="0.88671875" style="74" customWidth="1"/>
    <col min="5441" max="5441" width="2.44140625" style="74" customWidth="1"/>
    <col min="5442" max="5457" width="0.88671875" style="74" customWidth="1"/>
    <col min="5458" max="5458" width="0.109375" style="74" customWidth="1"/>
    <col min="5459" max="5470" width="0.88671875" style="74" customWidth="1"/>
    <col min="5471" max="5471" width="2.88671875" style="74" customWidth="1"/>
    <col min="5472" max="5487" width="0.88671875" style="74" customWidth="1"/>
    <col min="5488" max="5488" width="12.6640625" style="74" customWidth="1"/>
    <col min="5489" max="5489" width="2.44140625" style="74" customWidth="1"/>
    <col min="5490" max="5494" width="0.88671875" style="74"/>
    <col min="5495" max="5495" width="5.88671875" style="74" customWidth="1"/>
    <col min="5496" max="5632" width="0.88671875" style="74"/>
    <col min="5633" max="5635" width="0.88671875" style="74" customWidth="1"/>
    <col min="5636" max="5636" width="0.44140625" style="74" customWidth="1"/>
    <col min="5637" max="5637" width="0.33203125" style="74" customWidth="1"/>
    <col min="5638" max="5640" width="0" style="74" hidden="1" customWidth="1"/>
    <col min="5641" max="5657" width="0.88671875" style="74" customWidth="1"/>
    <col min="5658" max="5658" width="5.88671875" style="74" customWidth="1"/>
    <col min="5659" max="5692" width="0.88671875" style="74" customWidth="1"/>
    <col min="5693" max="5693" width="0" style="74" hidden="1" customWidth="1"/>
    <col min="5694" max="5696" width="0.88671875" style="74" customWidth="1"/>
    <col min="5697" max="5697" width="2.44140625" style="74" customWidth="1"/>
    <col min="5698" max="5713" width="0.88671875" style="74" customWidth="1"/>
    <col min="5714" max="5714" width="0.109375" style="74" customWidth="1"/>
    <col min="5715" max="5726" width="0.88671875" style="74" customWidth="1"/>
    <col min="5727" max="5727" width="2.88671875" style="74" customWidth="1"/>
    <col min="5728" max="5743" width="0.88671875" style="74" customWidth="1"/>
    <col min="5744" max="5744" width="12.6640625" style="74" customWidth="1"/>
    <col min="5745" max="5745" width="2.44140625" style="74" customWidth="1"/>
    <col min="5746" max="5750" width="0.88671875" style="74"/>
    <col min="5751" max="5751" width="5.88671875" style="74" customWidth="1"/>
    <col min="5752" max="5888" width="0.88671875" style="74"/>
    <col min="5889" max="5891" width="0.88671875" style="74" customWidth="1"/>
    <col min="5892" max="5892" width="0.44140625" style="74" customWidth="1"/>
    <col min="5893" max="5893" width="0.33203125" style="74" customWidth="1"/>
    <col min="5894" max="5896" width="0" style="74" hidden="1" customWidth="1"/>
    <col min="5897" max="5913" width="0.88671875" style="74" customWidth="1"/>
    <col min="5914" max="5914" width="5.88671875" style="74" customWidth="1"/>
    <col min="5915" max="5948" width="0.88671875" style="74" customWidth="1"/>
    <col min="5949" max="5949" width="0" style="74" hidden="1" customWidth="1"/>
    <col min="5950" max="5952" width="0.88671875" style="74" customWidth="1"/>
    <col min="5953" max="5953" width="2.44140625" style="74" customWidth="1"/>
    <col min="5954" max="5969" width="0.88671875" style="74" customWidth="1"/>
    <col min="5970" max="5970" width="0.109375" style="74" customWidth="1"/>
    <col min="5971" max="5982" width="0.88671875" style="74" customWidth="1"/>
    <col min="5983" max="5983" width="2.88671875" style="74" customWidth="1"/>
    <col min="5984" max="5999" width="0.88671875" style="74" customWidth="1"/>
    <col min="6000" max="6000" width="12.6640625" style="74" customWidth="1"/>
    <col min="6001" max="6001" width="2.44140625" style="74" customWidth="1"/>
    <col min="6002" max="6006" width="0.88671875" style="74"/>
    <col min="6007" max="6007" width="5.88671875" style="74" customWidth="1"/>
    <col min="6008" max="6144" width="0.88671875" style="74"/>
    <col min="6145" max="6147" width="0.88671875" style="74" customWidth="1"/>
    <col min="6148" max="6148" width="0.44140625" style="74" customWidth="1"/>
    <col min="6149" max="6149" width="0.33203125" style="74" customWidth="1"/>
    <col min="6150" max="6152" width="0" style="74" hidden="1" customWidth="1"/>
    <col min="6153" max="6169" width="0.88671875" style="74" customWidth="1"/>
    <col min="6170" max="6170" width="5.88671875" style="74" customWidth="1"/>
    <col min="6171" max="6204" width="0.88671875" style="74" customWidth="1"/>
    <col min="6205" max="6205" width="0" style="74" hidden="1" customWidth="1"/>
    <col min="6206" max="6208" width="0.88671875" style="74" customWidth="1"/>
    <col min="6209" max="6209" width="2.44140625" style="74" customWidth="1"/>
    <col min="6210" max="6225" width="0.88671875" style="74" customWidth="1"/>
    <col min="6226" max="6226" width="0.109375" style="74" customWidth="1"/>
    <col min="6227" max="6238" width="0.88671875" style="74" customWidth="1"/>
    <col min="6239" max="6239" width="2.88671875" style="74" customWidth="1"/>
    <col min="6240" max="6255" width="0.88671875" style="74" customWidth="1"/>
    <col min="6256" max="6256" width="12.6640625" style="74" customWidth="1"/>
    <col min="6257" max="6257" width="2.44140625" style="74" customWidth="1"/>
    <col min="6258" max="6262" width="0.88671875" style="74"/>
    <col min="6263" max="6263" width="5.88671875" style="74" customWidth="1"/>
    <col min="6264" max="6400" width="0.88671875" style="74"/>
    <col min="6401" max="6403" width="0.88671875" style="74" customWidth="1"/>
    <col min="6404" max="6404" width="0.44140625" style="74" customWidth="1"/>
    <col min="6405" max="6405" width="0.33203125" style="74" customWidth="1"/>
    <col min="6406" max="6408" width="0" style="74" hidden="1" customWidth="1"/>
    <col min="6409" max="6425" width="0.88671875" style="74" customWidth="1"/>
    <col min="6426" max="6426" width="5.88671875" style="74" customWidth="1"/>
    <col min="6427" max="6460" width="0.88671875" style="74" customWidth="1"/>
    <col min="6461" max="6461" width="0" style="74" hidden="1" customWidth="1"/>
    <col min="6462" max="6464" width="0.88671875" style="74" customWidth="1"/>
    <col min="6465" max="6465" width="2.44140625" style="74" customWidth="1"/>
    <col min="6466" max="6481" width="0.88671875" style="74" customWidth="1"/>
    <col min="6482" max="6482" width="0.109375" style="74" customWidth="1"/>
    <col min="6483" max="6494" width="0.88671875" style="74" customWidth="1"/>
    <col min="6495" max="6495" width="2.88671875" style="74" customWidth="1"/>
    <col min="6496" max="6511" width="0.88671875" style="74" customWidth="1"/>
    <col min="6512" max="6512" width="12.6640625" style="74" customWidth="1"/>
    <col min="6513" max="6513" width="2.44140625" style="74" customWidth="1"/>
    <col min="6514" max="6518" width="0.88671875" style="74"/>
    <col min="6519" max="6519" width="5.88671875" style="74" customWidth="1"/>
    <col min="6520" max="6656" width="0.88671875" style="74"/>
    <col min="6657" max="6659" width="0.88671875" style="74" customWidth="1"/>
    <col min="6660" max="6660" width="0.44140625" style="74" customWidth="1"/>
    <col min="6661" max="6661" width="0.33203125" style="74" customWidth="1"/>
    <col min="6662" max="6664" width="0" style="74" hidden="1" customWidth="1"/>
    <col min="6665" max="6681" width="0.88671875" style="74" customWidth="1"/>
    <col min="6682" max="6682" width="5.88671875" style="74" customWidth="1"/>
    <col min="6683" max="6716" width="0.88671875" style="74" customWidth="1"/>
    <col min="6717" max="6717" width="0" style="74" hidden="1" customWidth="1"/>
    <col min="6718" max="6720" width="0.88671875" style="74" customWidth="1"/>
    <col min="6721" max="6721" width="2.44140625" style="74" customWidth="1"/>
    <col min="6722" max="6737" width="0.88671875" style="74" customWidth="1"/>
    <col min="6738" max="6738" width="0.109375" style="74" customWidth="1"/>
    <col min="6739" max="6750" width="0.88671875" style="74" customWidth="1"/>
    <col min="6751" max="6751" width="2.88671875" style="74" customWidth="1"/>
    <col min="6752" max="6767" width="0.88671875" style="74" customWidth="1"/>
    <col min="6768" max="6768" width="12.6640625" style="74" customWidth="1"/>
    <col min="6769" max="6769" width="2.44140625" style="74" customWidth="1"/>
    <col min="6770" max="6774" width="0.88671875" style="74"/>
    <col min="6775" max="6775" width="5.88671875" style="74" customWidth="1"/>
    <col min="6776" max="6912" width="0.88671875" style="74"/>
    <col min="6913" max="6915" width="0.88671875" style="74" customWidth="1"/>
    <col min="6916" max="6916" width="0.44140625" style="74" customWidth="1"/>
    <col min="6917" max="6917" width="0.33203125" style="74" customWidth="1"/>
    <col min="6918" max="6920" width="0" style="74" hidden="1" customWidth="1"/>
    <col min="6921" max="6937" width="0.88671875" style="74" customWidth="1"/>
    <col min="6938" max="6938" width="5.88671875" style="74" customWidth="1"/>
    <col min="6939" max="6972" width="0.88671875" style="74" customWidth="1"/>
    <col min="6973" max="6973" width="0" style="74" hidden="1" customWidth="1"/>
    <col min="6974" max="6976" width="0.88671875" style="74" customWidth="1"/>
    <col min="6977" max="6977" width="2.44140625" style="74" customWidth="1"/>
    <col min="6978" max="6993" width="0.88671875" style="74" customWidth="1"/>
    <col min="6994" max="6994" width="0.109375" style="74" customWidth="1"/>
    <col min="6995" max="7006" width="0.88671875" style="74" customWidth="1"/>
    <col min="7007" max="7007" width="2.88671875" style="74" customWidth="1"/>
    <col min="7008" max="7023" width="0.88671875" style="74" customWidth="1"/>
    <col min="7024" max="7024" width="12.6640625" style="74" customWidth="1"/>
    <col min="7025" max="7025" width="2.44140625" style="74" customWidth="1"/>
    <col min="7026" max="7030" width="0.88671875" style="74"/>
    <col min="7031" max="7031" width="5.88671875" style="74" customWidth="1"/>
    <col min="7032" max="7168" width="0.88671875" style="74"/>
    <col min="7169" max="7171" width="0.88671875" style="74" customWidth="1"/>
    <col min="7172" max="7172" width="0.44140625" style="74" customWidth="1"/>
    <col min="7173" max="7173" width="0.33203125" style="74" customWidth="1"/>
    <col min="7174" max="7176" width="0" style="74" hidden="1" customWidth="1"/>
    <col min="7177" max="7193" width="0.88671875" style="74" customWidth="1"/>
    <col min="7194" max="7194" width="5.88671875" style="74" customWidth="1"/>
    <col min="7195" max="7228" width="0.88671875" style="74" customWidth="1"/>
    <col min="7229" max="7229" width="0" style="74" hidden="1" customWidth="1"/>
    <col min="7230" max="7232" width="0.88671875" style="74" customWidth="1"/>
    <col min="7233" max="7233" width="2.44140625" style="74" customWidth="1"/>
    <col min="7234" max="7249" width="0.88671875" style="74" customWidth="1"/>
    <col min="7250" max="7250" width="0.109375" style="74" customWidth="1"/>
    <col min="7251" max="7262" width="0.88671875" style="74" customWidth="1"/>
    <col min="7263" max="7263" width="2.88671875" style="74" customWidth="1"/>
    <col min="7264" max="7279" width="0.88671875" style="74" customWidth="1"/>
    <col min="7280" max="7280" width="12.6640625" style="74" customWidth="1"/>
    <col min="7281" max="7281" width="2.44140625" style="74" customWidth="1"/>
    <col min="7282" max="7286" width="0.88671875" style="74"/>
    <col min="7287" max="7287" width="5.88671875" style="74" customWidth="1"/>
    <col min="7288" max="7424" width="0.88671875" style="74"/>
    <col min="7425" max="7427" width="0.88671875" style="74" customWidth="1"/>
    <col min="7428" max="7428" width="0.44140625" style="74" customWidth="1"/>
    <col min="7429" max="7429" width="0.33203125" style="74" customWidth="1"/>
    <col min="7430" max="7432" width="0" style="74" hidden="1" customWidth="1"/>
    <col min="7433" max="7449" width="0.88671875" style="74" customWidth="1"/>
    <col min="7450" max="7450" width="5.88671875" style="74" customWidth="1"/>
    <col min="7451" max="7484" width="0.88671875" style="74" customWidth="1"/>
    <col min="7485" max="7485" width="0" style="74" hidden="1" customWidth="1"/>
    <col min="7486" max="7488" width="0.88671875" style="74" customWidth="1"/>
    <col min="7489" max="7489" width="2.44140625" style="74" customWidth="1"/>
    <col min="7490" max="7505" width="0.88671875" style="74" customWidth="1"/>
    <col min="7506" max="7506" width="0.109375" style="74" customWidth="1"/>
    <col min="7507" max="7518" width="0.88671875" style="74" customWidth="1"/>
    <col min="7519" max="7519" width="2.88671875" style="74" customWidth="1"/>
    <col min="7520" max="7535" width="0.88671875" style="74" customWidth="1"/>
    <col min="7536" max="7536" width="12.6640625" style="74" customWidth="1"/>
    <col min="7537" max="7537" width="2.44140625" style="74" customWidth="1"/>
    <col min="7538" max="7542" width="0.88671875" style="74"/>
    <col min="7543" max="7543" width="5.88671875" style="74" customWidth="1"/>
    <col min="7544" max="7680" width="0.88671875" style="74"/>
    <col min="7681" max="7683" width="0.88671875" style="74" customWidth="1"/>
    <col min="7684" max="7684" width="0.44140625" style="74" customWidth="1"/>
    <col min="7685" max="7685" width="0.33203125" style="74" customWidth="1"/>
    <col min="7686" max="7688" width="0" style="74" hidden="1" customWidth="1"/>
    <col min="7689" max="7705" width="0.88671875" style="74" customWidth="1"/>
    <col min="7706" max="7706" width="5.88671875" style="74" customWidth="1"/>
    <col min="7707" max="7740" width="0.88671875" style="74" customWidth="1"/>
    <col min="7741" max="7741" width="0" style="74" hidden="1" customWidth="1"/>
    <col min="7742" max="7744" width="0.88671875" style="74" customWidth="1"/>
    <col min="7745" max="7745" width="2.44140625" style="74" customWidth="1"/>
    <col min="7746" max="7761" width="0.88671875" style="74" customWidth="1"/>
    <col min="7762" max="7762" width="0.109375" style="74" customWidth="1"/>
    <col min="7763" max="7774" width="0.88671875" style="74" customWidth="1"/>
    <col min="7775" max="7775" width="2.88671875" style="74" customWidth="1"/>
    <col min="7776" max="7791" width="0.88671875" style="74" customWidth="1"/>
    <col min="7792" max="7792" width="12.6640625" style="74" customWidth="1"/>
    <col min="7793" max="7793" width="2.44140625" style="74" customWidth="1"/>
    <col min="7794" max="7798" width="0.88671875" style="74"/>
    <col min="7799" max="7799" width="5.88671875" style="74" customWidth="1"/>
    <col min="7800" max="7936" width="0.88671875" style="74"/>
    <col min="7937" max="7939" width="0.88671875" style="74" customWidth="1"/>
    <col min="7940" max="7940" width="0.44140625" style="74" customWidth="1"/>
    <col min="7941" max="7941" width="0.33203125" style="74" customWidth="1"/>
    <col min="7942" max="7944" width="0" style="74" hidden="1" customWidth="1"/>
    <col min="7945" max="7961" width="0.88671875" style="74" customWidth="1"/>
    <col min="7962" max="7962" width="5.88671875" style="74" customWidth="1"/>
    <col min="7963" max="7996" width="0.88671875" style="74" customWidth="1"/>
    <col min="7997" max="7997" width="0" style="74" hidden="1" customWidth="1"/>
    <col min="7998" max="8000" width="0.88671875" style="74" customWidth="1"/>
    <col min="8001" max="8001" width="2.44140625" style="74" customWidth="1"/>
    <col min="8002" max="8017" width="0.88671875" style="74" customWidth="1"/>
    <col min="8018" max="8018" width="0.109375" style="74" customWidth="1"/>
    <col min="8019" max="8030" width="0.88671875" style="74" customWidth="1"/>
    <col min="8031" max="8031" width="2.88671875" style="74" customWidth="1"/>
    <col min="8032" max="8047" width="0.88671875" style="74" customWidth="1"/>
    <col min="8048" max="8048" width="12.6640625" style="74" customWidth="1"/>
    <col min="8049" max="8049" width="2.44140625" style="74" customWidth="1"/>
    <col min="8050" max="8054" width="0.88671875" style="74"/>
    <col min="8055" max="8055" width="5.88671875" style="74" customWidth="1"/>
    <col min="8056" max="8192" width="0.88671875" style="74"/>
    <col min="8193" max="8195" width="0.88671875" style="74" customWidth="1"/>
    <col min="8196" max="8196" width="0.44140625" style="74" customWidth="1"/>
    <col min="8197" max="8197" width="0.33203125" style="74" customWidth="1"/>
    <col min="8198" max="8200" width="0" style="74" hidden="1" customWidth="1"/>
    <col min="8201" max="8217" width="0.88671875" style="74" customWidth="1"/>
    <col min="8218" max="8218" width="5.88671875" style="74" customWidth="1"/>
    <col min="8219" max="8252" width="0.88671875" style="74" customWidth="1"/>
    <col min="8253" max="8253" width="0" style="74" hidden="1" customWidth="1"/>
    <col min="8254" max="8256" width="0.88671875" style="74" customWidth="1"/>
    <col min="8257" max="8257" width="2.44140625" style="74" customWidth="1"/>
    <col min="8258" max="8273" width="0.88671875" style="74" customWidth="1"/>
    <col min="8274" max="8274" width="0.109375" style="74" customWidth="1"/>
    <col min="8275" max="8286" width="0.88671875" style="74" customWidth="1"/>
    <col min="8287" max="8287" width="2.88671875" style="74" customWidth="1"/>
    <col min="8288" max="8303" width="0.88671875" style="74" customWidth="1"/>
    <col min="8304" max="8304" width="12.6640625" style="74" customWidth="1"/>
    <col min="8305" max="8305" width="2.44140625" style="74" customWidth="1"/>
    <col min="8306" max="8310" width="0.88671875" style="74"/>
    <col min="8311" max="8311" width="5.88671875" style="74" customWidth="1"/>
    <col min="8312" max="8448" width="0.88671875" style="74"/>
    <col min="8449" max="8451" width="0.88671875" style="74" customWidth="1"/>
    <col min="8452" max="8452" width="0.44140625" style="74" customWidth="1"/>
    <col min="8453" max="8453" width="0.33203125" style="74" customWidth="1"/>
    <col min="8454" max="8456" width="0" style="74" hidden="1" customWidth="1"/>
    <col min="8457" max="8473" width="0.88671875" style="74" customWidth="1"/>
    <col min="8474" max="8474" width="5.88671875" style="74" customWidth="1"/>
    <col min="8475" max="8508" width="0.88671875" style="74" customWidth="1"/>
    <col min="8509" max="8509" width="0" style="74" hidden="1" customWidth="1"/>
    <col min="8510" max="8512" width="0.88671875" style="74" customWidth="1"/>
    <col min="8513" max="8513" width="2.44140625" style="74" customWidth="1"/>
    <col min="8514" max="8529" width="0.88671875" style="74" customWidth="1"/>
    <col min="8530" max="8530" width="0.109375" style="74" customWidth="1"/>
    <col min="8531" max="8542" width="0.88671875" style="74" customWidth="1"/>
    <col min="8543" max="8543" width="2.88671875" style="74" customWidth="1"/>
    <col min="8544" max="8559" width="0.88671875" style="74" customWidth="1"/>
    <col min="8560" max="8560" width="12.6640625" style="74" customWidth="1"/>
    <col min="8561" max="8561" width="2.44140625" style="74" customWidth="1"/>
    <col min="8562" max="8566" width="0.88671875" style="74"/>
    <col min="8567" max="8567" width="5.88671875" style="74" customWidth="1"/>
    <col min="8568" max="8704" width="0.88671875" style="74"/>
    <col min="8705" max="8707" width="0.88671875" style="74" customWidth="1"/>
    <col min="8708" max="8708" width="0.44140625" style="74" customWidth="1"/>
    <col min="8709" max="8709" width="0.33203125" style="74" customWidth="1"/>
    <col min="8710" max="8712" width="0" style="74" hidden="1" customWidth="1"/>
    <col min="8713" max="8729" width="0.88671875" style="74" customWidth="1"/>
    <col min="8730" max="8730" width="5.88671875" style="74" customWidth="1"/>
    <col min="8731" max="8764" width="0.88671875" style="74" customWidth="1"/>
    <col min="8765" max="8765" width="0" style="74" hidden="1" customWidth="1"/>
    <col min="8766" max="8768" width="0.88671875" style="74" customWidth="1"/>
    <col min="8769" max="8769" width="2.44140625" style="74" customWidth="1"/>
    <col min="8770" max="8785" width="0.88671875" style="74" customWidth="1"/>
    <col min="8786" max="8786" width="0.109375" style="74" customWidth="1"/>
    <col min="8787" max="8798" width="0.88671875" style="74" customWidth="1"/>
    <col min="8799" max="8799" width="2.88671875" style="74" customWidth="1"/>
    <col min="8800" max="8815" width="0.88671875" style="74" customWidth="1"/>
    <col min="8816" max="8816" width="12.6640625" style="74" customWidth="1"/>
    <col min="8817" max="8817" width="2.44140625" style="74" customWidth="1"/>
    <col min="8818" max="8822" width="0.88671875" style="74"/>
    <col min="8823" max="8823" width="5.88671875" style="74" customWidth="1"/>
    <col min="8824" max="8960" width="0.88671875" style="74"/>
    <col min="8961" max="8963" width="0.88671875" style="74" customWidth="1"/>
    <col min="8964" max="8964" width="0.44140625" style="74" customWidth="1"/>
    <col min="8965" max="8965" width="0.33203125" style="74" customWidth="1"/>
    <col min="8966" max="8968" width="0" style="74" hidden="1" customWidth="1"/>
    <col min="8969" max="8985" width="0.88671875" style="74" customWidth="1"/>
    <col min="8986" max="8986" width="5.88671875" style="74" customWidth="1"/>
    <col min="8987" max="9020" width="0.88671875" style="74" customWidth="1"/>
    <col min="9021" max="9021" width="0" style="74" hidden="1" customWidth="1"/>
    <col min="9022" max="9024" width="0.88671875" style="74" customWidth="1"/>
    <col min="9025" max="9025" width="2.44140625" style="74" customWidth="1"/>
    <col min="9026" max="9041" width="0.88671875" style="74" customWidth="1"/>
    <col min="9042" max="9042" width="0.109375" style="74" customWidth="1"/>
    <col min="9043" max="9054" width="0.88671875" style="74" customWidth="1"/>
    <col min="9055" max="9055" width="2.88671875" style="74" customWidth="1"/>
    <col min="9056" max="9071" width="0.88671875" style="74" customWidth="1"/>
    <col min="9072" max="9072" width="12.6640625" style="74" customWidth="1"/>
    <col min="9073" max="9073" width="2.44140625" style="74" customWidth="1"/>
    <col min="9074" max="9078" width="0.88671875" style="74"/>
    <col min="9079" max="9079" width="5.88671875" style="74" customWidth="1"/>
    <col min="9080" max="9216" width="0.88671875" style="74"/>
    <col min="9217" max="9219" width="0.88671875" style="74" customWidth="1"/>
    <col min="9220" max="9220" width="0.44140625" style="74" customWidth="1"/>
    <col min="9221" max="9221" width="0.33203125" style="74" customWidth="1"/>
    <col min="9222" max="9224" width="0" style="74" hidden="1" customWidth="1"/>
    <col min="9225" max="9241" width="0.88671875" style="74" customWidth="1"/>
    <col min="9242" max="9242" width="5.88671875" style="74" customWidth="1"/>
    <col min="9243" max="9276" width="0.88671875" style="74" customWidth="1"/>
    <col min="9277" max="9277" width="0" style="74" hidden="1" customWidth="1"/>
    <col min="9278" max="9280" width="0.88671875" style="74" customWidth="1"/>
    <col min="9281" max="9281" width="2.44140625" style="74" customWidth="1"/>
    <col min="9282" max="9297" width="0.88671875" style="74" customWidth="1"/>
    <col min="9298" max="9298" width="0.109375" style="74" customWidth="1"/>
    <col min="9299" max="9310" width="0.88671875" style="74" customWidth="1"/>
    <col min="9311" max="9311" width="2.88671875" style="74" customWidth="1"/>
    <col min="9312" max="9327" width="0.88671875" style="74" customWidth="1"/>
    <col min="9328" max="9328" width="12.6640625" style="74" customWidth="1"/>
    <col min="9329" max="9329" width="2.44140625" style="74" customWidth="1"/>
    <col min="9330" max="9334" width="0.88671875" style="74"/>
    <col min="9335" max="9335" width="5.88671875" style="74" customWidth="1"/>
    <col min="9336" max="9472" width="0.88671875" style="74"/>
    <col min="9473" max="9475" width="0.88671875" style="74" customWidth="1"/>
    <col min="9476" max="9476" width="0.44140625" style="74" customWidth="1"/>
    <col min="9477" max="9477" width="0.33203125" style="74" customWidth="1"/>
    <col min="9478" max="9480" width="0" style="74" hidden="1" customWidth="1"/>
    <col min="9481" max="9497" width="0.88671875" style="74" customWidth="1"/>
    <col min="9498" max="9498" width="5.88671875" style="74" customWidth="1"/>
    <col min="9499" max="9532" width="0.88671875" style="74" customWidth="1"/>
    <col min="9533" max="9533" width="0" style="74" hidden="1" customWidth="1"/>
    <col min="9534" max="9536" width="0.88671875" style="74" customWidth="1"/>
    <col min="9537" max="9537" width="2.44140625" style="74" customWidth="1"/>
    <col min="9538" max="9553" width="0.88671875" style="74" customWidth="1"/>
    <col min="9554" max="9554" width="0.109375" style="74" customWidth="1"/>
    <col min="9555" max="9566" width="0.88671875" style="74" customWidth="1"/>
    <col min="9567" max="9567" width="2.88671875" style="74" customWidth="1"/>
    <col min="9568" max="9583" width="0.88671875" style="74" customWidth="1"/>
    <col min="9584" max="9584" width="12.6640625" style="74" customWidth="1"/>
    <col min="9585" max="9585" width="2.44140625" style="74" customWidth="1"/>
    <col min="9586" max="9590" width="0.88671875" style="74"/>
    <col min="9591" max="9591" width="5.88671875" style="74" customWidth="1"/>
    <col min="9592" max="9728" width="0.88671875" style="74"/>
    <col min="9729" max="9731" width="0.88671875" style="74" customWidth="1"/>
    <col min="9732" max="9732" width="0.44140625" style="74" customWidth="1"/>
    <col min="9733" max="9733" width="0.33203125" style="74" customWidth="1"/>
    <col min="9734" max="9736" width="0" style="74" hidden="1" customWidth="1"/>
    <col min="9737" max="9753" width="0.88671875" style="74" customWidth="1"/>
    <col min="9754" max="9754" width="5.88671875" style="74" customWidth="1"/>
    <col min="9755" max="9788" width="0.88671875" style="74" customWidth="1"/>
    <col min="9789" max="9789" width="0" style="74" hidden="1" customWidth="1"/>
    <col min="9790" max="9792" width="0.88671875" style="74" customWidth="1"/>
    <col min="9793" max="9793" width="2.44140625" style="74" customWidth="1"/>
    <col min="9794" max="9809" width="0.88671875" style="74" customWidth="1"/>
    <col min="9810" max="9810" width="0.109375" style="74" customWidth="1"/>
    <col min="9811" max="9822" width="0.88671875" style="74" customWidth="1"/>
    <col min="9823" max="9823" width="2.88671875" style="74" customWidth="1"/>
    <col min="9824" max="9839" width="0.88671875" style="74" customWidth="1"/>
    <col min="9840" max="9840" width="12.6640625" style="74" customWidth="1"/>
    <col min="9841" max="9841" width="2.44140625" style="74" customWidth="1"/>
    <col min="9842" max="9846" width="0.88671875" style="74"/>
    <col min="9847" max="9847" width="5.88671875" style="74" customWidth="1"/>
    <col min="9848" max="9984" width="0.88671875" style="74"/>
    <col min="9985" max="9987" width="0.88671875" style="74" customWidth="1"/>
    <col min="9988" max="9988" width="0.44140625" style="74" customWidth="1"/>
    <col min="9989" max="9989" width="0.33203125" style="74" customWidth="1"/>
    <col min="9990" max="9992" width="0" style="74" hidden="1" customWidth="1"/>
    <col min="9993" max="10009" width="0.88671875" style="74" customWidth="1"/>
    <col min="10010" max="10010" width="5.88671875" style="74" customWidth="1"/>
    <col min="10011" max="10044" width="0.88671875" style="74" customWidth="1"/>
    <col min="10045" max="10045" width="0" style="74" hidden="1" customWidth="1"/>
    <col min="10046" max="10048" width="0.88671875" style="74" customWidth="1"/>
    <col min="10049" max="10049" width="2.44140625" style="74" customWidth="1"/>
    <col min="10050" max="10065" width="0.88671875" style="74" customWidth="1"/>
    <col min="10066" max="10066" width="0.109375" style="74" customWidth="1"/>
    <col min="10067" max="10078" width="0.88671875" style="74" customWidth="1"/>
    <col min="10079" max="10079" width="2.88671875" style="74" customWidth="1"/>
    <col min="10080" max="10095" width="0.88671875" style="74" customWidth="1"/>
    <col min="10096" max="10096" width="12.6640625" style="74" customWidth="1"/>
    <col min="10097" max="10097" width="2.44140625" style="74" customWidth="1"/>
    <col min="10098" max="10102" width="0.88671875" style="74"/>
    <col min="10103" max="10103" width="5.88671875" style="74" customWidth="1"/>
    <col min="10104" max="10240" width="0.88671875" style="74"/>
    <col min="10241" max="10243" width="0.88671875" style="74" customWidth="1"/>
    <col min="10244" max="10244" width="0.44140625" style="74" customWidth="1"/>
    <col min="10245" max="10245" width="0.33203125" style="74" customWidth="1"/>
    <col min="10246" max="10248" width="0" style="74" hidden="1" customWidth="1"/>
    <col min="10249" max="10265" width="0.88671875" style="74" customWidth="1"/>
    <col min="10266" max="10266" width="5.88671875" style="74" customWidth="1"/>
    <col min="10267" max="10300" width="0.88671875" style="74" customWidth="1"/>
    <col min="10301" max="10301" width="0" style="74" hidden="1" customWidth="1"/>
    <col min="10302" max="10304" width="0.88671875" style="74" customWidth="1"/>
    <col min="10305" max="10305" width="2.44140625" style="74" customWidth="1"/>
    <col min="10306" max="10321" width="0.88671875" style="74" customWidth="1"/>
    <col min="10322" max="10322" width="0.109375" style="74" customWidth="1"/>
    <col min="10323" max="10334" width="0.88671875" style="74" customWidth="1"/>
    <col min="10335" max="10335" width="2.88671875" style="74" customWidth="1"/>
    <col min="10336" max="10351" width="0.88671875" style="74" customWidth="1"/>
    <col min="10352" max="10352" width="12.6640625" style="74" customWidth="1"/>
    <col min="10353" max="10353" width="2.44140625" style="74" customWidth="1"/>
    <col min="10354" max="10358" width="0.88671875" style="74"/>
    <col min="10359" max="10359" width="5.88671875" style="74" customWidth="1"/>
    <col min="10360" max="10496" width="0.88671875" style="74"/>
    <col min="10497" max="10499" width="0.88671875" style="74" customWidth="1"/>
    <col min="10500" max="10500" width="0.44140625" style="74" customWidth="1"/>
    <col min="10501" max="10501" width="0.33203125" style="74" customWidth="1"/>
    <col min="10502" max="10504" width="0" style="74" hidden="1" customWidth="1"/>
    <col min="10505" max="10521" width="0.88671875" style="74" customWidth="1"/>
    <col min="10522" max="10522" width="5.88671875" style="74" customWidth="1"/>
    <col min="10523" max="10556" width="0.88671875" style="74" customWidth="1"/>
    <col min="10557" max="10557" width="0" style="74" hidden="1" customWidth="1"/>
    <col min="10558" max="10560" width="0.88671875" style="74" customWidth="1"/>
    <col min="10561" max="10561" width="2.44140625" style="74" customWidth="1"/>
    <col min="10562" max="10577" width="0.88671875" style="74" customWidth="1"/>
    <col min="10578" max="10578" width="0.109375" style="74" customWidth="1"/>
    <col min="10579" max="10590" width="0.88671875" style="74" customWidth="1"/>
    <col min="10591" max="10591" width="2.88671875" style="74" customWidth="1"/>
    <col min="10592" max="10607" width="0.88671875" style="74" customWidth="1"/>
    <col min="10608" max="10608" width="12.6640625" style="74" customWidth="1"/>
    <col min="10609" max="10609" width="2.44140625" style="74" customWidth="1"/>
    <col min="10610" max="10614" width="0.88671875" style="74"/>
    <col min="10615" max="10615" width="5.88671875" style="74" customWidth="1"/>
    <col min="10616" max="10752" width="0.88671875" style="74"/>
    <col min="10753" max="10755" width="0.88671875" style="74" customWidth="1"/>
    <col min="10756" max="10756" width="0.44140625" style="74" customWidth="1"/>
    <col min="10757" max="10757" width="0.33203125" style="74" customWidth="1"/>
    <col min="10758" max="10760" width="0" style="74" hidden="1" customWidth="1"/>
    <col min="10761" max="10777" width="0.88671875" style="74" customWidth="1"/>
    <col min="10778" max="10778" width="5.88671875" style="74" customWidth="1"/>
    <col min="10779" max="10812" width="0.88671875" style="74" customWidth="1"/>
    <col min="10813" max="10813" width="0" style="74" hidden="1" customWidth="1"/>
    <col min="10814" max="10816" width="0.88671875" style="74" customWidth="1"/>
    <col min="10817" max="10817" width="2.44140625" style="74" customWidth="1"/>
    <col min="10818" max="10833" width="0.88671875" style="74" customWidth="1"/>
    <col min="10834" max="10834" width="0.109375" style="74" customWidth="1"/>
    <col min="10835" max="10846" width="0.88671875" style="74" customWidth="1"/>
    <col min="10847" max="10847" width="2.88671875" style="74" customWidth="1"/>
    <col min="10848" max="10863" width="0.88671875" style="74" customWidth="1"/>
    <col min="10864" max="10864" width="12.6640625" style="74" customWidth="1"/>
    <col min="10865" max="10865" width="2.44140625" style="74" customWidth="1"/>
    <col min="10866" max="10870" width="0.88671875" style="74"/>
    <col min="10871" max="10871" width="5.88671875" style="74" customWidth="1"/>
    <col min="10872" max="11008" width="0.88671875" style="74"/>
    <col min="11009" max="11011" width="0.88671875" style="74" customWidth="1"/>
    <col min="11012" max="11012" width="0.44140625" style="74" customWidth="1"/>
    <col min="11013" max="11013" width="0.33203125" style="74" customWidth="1"/>
    <col min="11014" max="11016" width="0" style="74" hidden="1" customWidth="1"/>
    <col min="11017" max="11033" width="0.88671875" style="74" customWidth="1"/>
    <col min="11034" max="11034" width="5.88671875" style="74" customWidth="1"/>
    <col min="11035" max="11068" width="0.88671875" style="74" customWidth="1"/>
    <col min="11069" max="11069" width="0" style="74" hidden="1" customWidth="1"/>
    <col min="11070" max="11072" width="0.88671875" style="74" customWidth="1"/>
    <col min="11073" max="11073" width="2.44140625" style="74" customWidth="1"/>
    <col min="11074" max="11089" width="0.88671875" style="74" customWidth="1"/>
    <col min="11090" max="11090" width="0.109375" style="74" customWidth="1"/>
    <col min="11091" max="11102" width="0.88671875" style="74" customWidth="1"/>
    <col min="11103" max="11103" width="2.88671875" style="74" customWidth="1"/>
    <col min="11104" max="11119" width="0.88671875" style="74" customWidth="1"/>
    <col min="11120" max="11120" width="12.6640625" style="74" customWidth="1"/>
    <col min="11121" max="11121" width="2.44140625" style="74" customWidth="1"/>
    <col min="11122" max="11126" width="0.88671875" style="74"/>
    <col min="11127" max="11127" width="5.88671875" style="74" customWidth="1"/>
    <col min="11128" max="11264" width="0.88671875" style="74"/>
    <col min="11265" max="11267" width="0.88671875" style="74" customWidth="1"/>
    <col min="11268" max="11268" width="0.44140625" style="74" customWidth="1"/>
    <col min="11269" max="11269" width="0.33203125" style="74" customWidth="1"/>
    <col min="11270" max="11272" width="0" style="74" hidden="1" customWidth="1"/>
    <col min="11273" max="11289" width="0.88671875" style="74" customWidth="1"/>
    <col min="11290" max="11290" width="5.88671875" style="74" customWidth="1"/>
    <col min="11291" max="11324" width="0.88671875" style="74" customWidth="1"/>
    <col min="11325" max="11325" width="0" style="74" hidden="1" customWidth="1"/>
    <col min="11326" max="11328" width="0.88671875" style="74" customWidth="1"/>
    <col min="11329" max="11329" width="2.44140625" style="74" customWidth="1"/>
    <col min="11330" max="11345" width="0.88671875" style="74" customWidth="1"/>
    <col min="11346" max="11346" width="0.109375" style="74" customWidth="1"/>
    <col min="11347" max="11358" width="0.88671875" style="74" customWidth="1"/>
    <col min="11359" max="11359" width="2.88671875" style="74" customWidth="1"/>
    <col min="11360" max="11375" width="0.88671875" style="74" customWidth="1"/>
    <col min="11376" max="11376" width="12.6640625" style="74" customWidth="1"/>
    <col min="11377" max="11377" width="2.44140625" style="74" customWidth="1"/>
    <col min="11378" max="11382" width="0.88671875" style="74"/>
    <col min="11383" max="11383" width="5.88671875" style="74" customWidth="1"/>
    <col min="11384" max="11520" width="0.88671875" style="74"/>
    <col min="11521" max="11523" width="0.88671875" style="74" customWidth="1"/>
    <col min="11524" max="11524" width="0.44140625" style="74" customWidth="1"/>
    <col min="11525" max="11525" width="0.33203125" style="74" customWidth="1"/>
    <col min="11526" max="11528" width="0" style="74" hidden="1" customWidth="1"/>
    <col min="11529" max="11545" width="0.88671875" style="74" customWidth="1"/>
    <col min="11546" max="11546" width="5.88671875" style="74" customWidth="1"/>
    <col min="11547" max="11580" width="0.88671875" style="74" customWidth="1"/>
    <col min="11581" max="11581" width="0" style="74" hidden="1" customWidth="1"/>
    <col min="11582" max="11584" width="0.88671875" style="74" customWidth="1"/>
    <col min="11585" max="11585" width="2.44140625" style="74" customWidth="1"/>
    <col min="11586" max="11601" width="0.88671875" style="74" customWidth="1"/>
    <col min="11602" max="11602" width="0.109375" style="74" customWidth="1"/>
    <col min="11603" max="11614" width="0.88671875" style="74" customWidth="1"/>
    <col min="11615" max="11615" width="2.88671875" style="74" customWidth="1"/>
    <col min="11616" max="11631" width="0.88671875" style="74" customWidth="1"/>
    <col min="11632" max="11632" width="12.6640625" style="74" customWidth="1"/>
    <col min="11633" max="11633" width="2.44140625" style="74" customWidth="1"/>
    <col min="11634" max="11638" width="0.88671875" style="74"/>
    <col min="11639" max="11639" width="5.88671875" style="74" customWidth="1"/>
    <col min="11640" max="11776" width="0.88671875" style="74"/>
    <col min="11777" max="11779" width="0.88671875" style="74" customWidth="1"/>
    <col min="11780" max="11780" width="0.44140625" style="74" customWidth="1"/>
    <col min="11781" max="11781" width="0.33203125" style="74" customWidth="1"/>
    <col min="11782" max="11784" width="0" style="74" hidden="1" customWidth="1"/>
    <col min="11785" max="11801" width="0.88671875" style="74" customWidth="1"/>
    <col min="11802" max="11802" width="5.88671875" style="74" customWidth="1"/>
    <col min="11803" max="11836" width="0.88671875" style="74" customWidth="1"/>
    <col min="11837" max="11837" width="0" style="74" hidden="1" customWidth="1"/>
    <col min="11838" max="11840" width="0.88671875" style="74" customWidth="1"/>
    <col min="11841" max="11841" width="2.44140625" style="74" customWidth="1"/>
    <col min="11842" max="11857" width="0.88671875" style="74" customWidth="1"/>
    <col min="11858" max="11858" width="0.109375" style="74" customWidth="1"/>
    <col min="11859" max="11870" width="0.88671875" style="74" customWidth="1"/>
    <col min="11871" max="11871" width="2.88671875" style="74" customWidth="1"/>
    <col min="11872" max="11887" width="0.88671875" style="74" customWidth="1"/>
    <col min="11888" max="11888" width="12.6640625" style="74" customWidth="1"/>
    <col min="11889" max="11889" width="2.44140625" style="74" customWidth="1"/>
    <col min="11890" max="11894" width="0.88671875" style="74"/>
    <col min="11895" max="11895" width="5.88671875" style="74" customWidth="1"/>
    <col min="11896" max="12032" width="0.88671875" style="74"/>
    <col min="12033" max="12035" width="0.88671875" style="74" customWidth="1"/>
    <col min="12036" max="12036" width="0.44140625" style="74" customWidth="1"/>
    <col min="12037" max="12037" width="0.33203125" style="74" customWidth="1"/>
    <col min="12038" max="12040" width="0" style="74" hidden="1" customWidth="1"/>
    <col min="12041" max="12057" width="0.88671875" style="74" customWidth="1"/>
    <col min="12058" max="12058" width="5.88671875" style="74" customWidth="1"/>
    <col min="12059" max="12092" width="0.88671875" style="74" customWidth="1"/>
    <col min="12093" max="12093" width="0" style="74" hidden="1" customWidth="1"/>
    <col min="12094" max="12096" width="0.88671875" style="74" customWidth="1"/>
    <col min="12097" max="12097" width="2.44140625" style="74" customWidth="1"/>
    <col min="12098" max="12113" width="0.88671875" style="74" customWidth="1"/>
    <col min="12114" max="12114" width="0.109375" style="74" customWidth="1"/>
    <col min="12115" max="12126" width="0.88671875" style="74" customWidth="1"/>
    <col min="12127" max="12127" width="2.88671875" style="74" customWidth="1"/>
    <col min="12128" max="12143" width="0.88671875" style="74" customWidth="1"/>
    <col min="12144" max="12144" width="12.6640625" style="74" customWidth="1"/>
    <col min="12145" max="12145" width="2.44140625" style="74" customWidth="1"/>
    <col min="12146" max="12150" width="0.88671875" style="74"/>
    <col min="12151" max="12151" width="5.88671875" style="74" customWidth="1"/>
    <col min="12152" max="12288" width="0.88671875" style="74"/>
    <col min="12289" max="12291" width="0.88671875" style="74" customWidth="1"/>
    <col min="12292" max="12292" width="0.44140625" style="74" customWidth="1"/>
    <col min="12293" max="12293" width="0.33203125" style="74" customWidth="1"/>
    <col min="12294" max="12296" width="0" style="74" hidden="1" customWidth="1"/>
    <col min="12297" max="12313" width="0.88671875" style="74" customWidth="1"/>
    <col min="12314" max="12314" width="5.88671875" style="74" customWidth="1"/>
    <col min="12315" max="12348" width="0.88671875" style="74" customWidth="1"/>
    <col min="12349" max="12349" width="0" style="74" hidden="1" customWidth="1"/>
    <col min="12350" max="12352" width="0.88671875" style="74" customWidth="1"/>
    <col min="12353" max="12353" width="2.44140625" style="74" customWidth="1"/>
    <col min="12354" max="12369" width="0.88671875" style="74" customWidth="1"/>
    <col min="12370" max="12370" width="0.109375" style="74" customWidth="1"/>
    <col min="12371" max="12382" width="0.88671875" style="74" customWidth="1"/>
    <col min="12383" max="12383" width="2.88671875" style="74" customWidth="1"/>
    <col min="12384" max="12399" width="0.88671875" style="74" customWidth="1"/>
    <col min="12400" max="12400" width="12.6640625" style="74" customWidth="1"/>
    <col min="12401" max="12401" width="2.44140625" style="74" customWidth="1"/>
    <col min="12402" max="12406" width="0.88671875" style="74"/>
    <col min="12407" max="12407" width="5.88671875" style="74" customWidth="1"/>
    <col min="12408" max="12544" width="0.88671875" style="74"/>
    <col min="12545" max="12547" width="0.88671875" style="74" customWidth="1"/>
    <col min="12548" max="12548" width="0.44140625" style="74" customWidth="1"/>
    <col min="12549" max="12549" width="0.33203125" style="74" customWidth="1"/>
    <col min="12550" max="12552" width="0" style="74" hidden="1" customWidth="1"/>
    <col min="12553" max="12569" width="0.88671875" style="74" customWidth="1"/>
    <col min="12570" max="12570" width="5.88671875" style="74" customWidth="1"/>
    <col min="12571" max="12604" width="0.88671875" style="74" customWidth="1"/>
    <col min="12605" max="12605" width="0" style="74" hidden="1" customWidth="1"/>
    <col min="12606" max="12608" width="0.88671875" style="74" customWidth="1"/>
    <col min="12609" max="12609" width="2.44140625" style="74" customWidth="1"/>
    <col min="12610" max="12625" width="0.88671875" style="74" customWidth="1"/>
    <col min="12626" max="12626" width="0.109375" style="74" customWidth="1"/>
    <col min="12627" max="12638" width="0.88671875" style="74" customWidth="1"/>
    <col min="12639" max="12639" width="2.88671875" style="74" customWidth="1"/>
    <col min="12640" max="12655" width="0.88671875" style="74" customWidth="1"/>
    <col min="12656" max="12656" width="12.6640625" style="74" customWidth="1"/>
    <col min="12657" max="12657" width="2.44140625" style="74" customWidth="1"/>
    <col min="12658" max="12662" width="0.88671875" style="74"/>
    <col min="12663" max="12663" width="5.88671875" style="74" customWidth="1"/>
    <col min="12664" max="12800" width="0.88671875" style="74"/>
    <col min="12801" max="12803" width="0.88671875" style="74" customWidth="1"/>
    <col min="12804" max="12804" width="0.44140625" style="74" customWidth="1"/>
    <col min="12805" max="12805" width="0.33203125" style="74" customWidth="1"/>
    <col min="12806" max="12808" width="0" style="74" hidden="1" customWidth="1"/>
    <col min="12809" max="12825" width="0.88671875" style="74" customWidth="1"/>
    <col min="12826" max="12826" width="5.88671875" style="74" customWidth="1"/>
    <col min="12827" max="12860" width="0.88671875" style="74" customWidth="1"/>
    <col min="12861" max="12861" width="0" style="74" hidden="1" customWidth="1"/>
    <col min="12862" max="12864" width="0.88671875" style="74" customWidth="1"/>
    <col min="12865" max="12865" width="2.44140625" style="74" customWidth="1"/>
    <col min="12866" max="12881" width="0.88671875" style="74" customWidth="1"/>
    <col min="12882" max="12882" width="0.109375" style="74" customWidth="1"/>
    <col min="12883" max="12894" width="0.88671875" style="74" customWidth="1"/>
    <col min="12895" max="12895" width="2.88671875" style="74" customWidth="1"/>
    <col min="12896" max="12911" width="0.88671875" style="74" customWidth="1"/>
    <col min="12912" max="12912" width="12.6640625" style="74" customWidth="1"/>
    <col min="12913" max="12913" width="2.44140625" style="74" customWidth="1"/>
    <col min="12914" max="12918" width="0.88671875" style="74"/>
    <col min="12919" max="12919" width="5.88671875" style="74" customWidth="1"/>
    <col min="12920" max="13056" width="0.88671875" style="74"/>
    <col min="13057" max="13059" width="0.88671875" style="74" customWidth="1"/>
    <col min="13060" max="13060" width="0.44140625" style="74" customWidth="1"/>
    <col min="13061" max="13061" width="0.33203125" style="74" customWidth="1"/>
    <col min="13062" max="13064" width="0" style="74" hidden="1" customWidth="1"/>
    <col min="13065" max="13081" width="0.88671875" style="74" customWidth="1"/>
    <col min="13082" max="13082" width="5.88671875" style="74" customWidth="1"/>
    <col min="13083" max="13116" width="0.88671875" style="74" customWidth="1"/>
    <col min="13117" max="13117" width="0" style="74" hidden="1" customWidth="1"/>
    <col min="13118" max="13120" width="0.88671875" style="74" customWidth="1"/>
    <col min="13121" max="13121" width="2.44140625" style="74" customWidth="1"/>
    <col min="13122" max="13137" width="0.88671875" style="74" customWidth="1"/>
    <col min="13138" max="13138" width="0.109375" style="74" customWidth="1"/>
    <col min="13139" max="13150" width="0.88671875" style="74" customWidth="1"/>
    <col min="13151" max="13151" width="2.88671875" style="74" customWidth="1"/>
    <col min="13152" max="13167" width="0.88671875" style="74" customWidth="1"/>
    <col min="13168" max="13168" width="12.6640625" style="74" customWidth="1"/>
    <col min="13169" max="13169" width="2.44140625" style="74" customWidth="1"/>
    <col min="13170" max="13174" width="0.88671875" style="74"/>
    <col min="13175" max="13175" width="5.88671875" style="74" customWidth="1"/>
    <col min="13176" max="13312" width="0.88671875" style="74"/>
    <col min="13313" max="13315" width="0.88671875" style="74" customWidth="1"/>
    <col min="13316" max="13316" width="0.44140625" style="74" customWidth="1"/>
    <col min="13317" max="13317" width="0.33203125" style="74" customWidth="1"/>
    <col min="13318" max="13320" width="0" style="74" hidden="1" customWidth="1"/>
    <col min="13321" max="13337" width="0.88671875" style="74" customWidth="1"/>
    <col min="13338" max="13338" width="5.88671875" style="74" customWidth="1"/>
    <col min="13339" max="13372" width="0.88671875" style="74" customWidth="1"/>
    <col min="13373" max="13373" width="0" style="74" hidden="1" customWidth="1"/>
    <col min="13374" max="13376" width="0.88671875" style="74" customWidth="1"/>
    <col min="13377" max="13377" width="2.44140625" style="74" customWidth="1"/>
    <col min="13378" max="13393" width="0.88671875" style="74" customWidth="1"/>
    <col min="13394" max="13394" width="0.109375" style="74" customWidth="1"/>
    <col min="13395" max="13406" width="0.88671875" style="74" customWidth="1"/>
    <col min="13407" max="13407" width="2.88671875" style="74" customWidth="1"/>
    <col min="13408" max="13423" width="0.88671875" style="74" customWidth="1"/>
    <col min="13424" max="13424" width="12.6640625" style="74" customWidth="1"/>
    <col min="13425" max="13425" width="2.44140625" style="74" customWidth="1"/>
    <col min="13426" max="13430" width="0.88671875" style="74"/>
    <col min="13431" max="13431" width="5.88671875" style="74" customWidth="1"/>
    <col min="13432" max="13568" width="0.88671875" style="74"/>
    <col min="13569" max="13571" width="0.88671875" style="74" customWidth="1"/>
    <col min="13572" max="13572" width="0.44140625" style="74" customWidth="1"/>
    <col min="13573" max="13573" width="0.33203125" style="74" customWidth="1"/>
    <col min="13574" max="13576" width="0" style="74" hidden="1" customWidth="1"/>
    <col min="13577" max="13593" width="0.88671875" style="74" customWidth="1"/>
    <col min="13594" max="13594" width="5.88671875" style="74" customWidth="1"/>
    <col min="13595" max="13628" width="0.88671875" style="74" customWidth="1"/>
    <col min="13629" max="13629" width="0" style="74" hidden="1" customWidth="1"/>
    <col min="13630" max="13632" width="0.88671875" style="74" customWidth="1"/>
    <col min="13633" max="13633" width="2.44140625" style="74" customWidth="1"/>
    <col min="13634" max="13649" width="0.88671875" style="74" customWidth="1"/>
    <col min="13650" max="13650" width="0.109375" style="74" customWidth="1"/>
    <col min="13651" max="13662" width="0.88671875" style="74" customWidth="1"/>
    <col min="13663" max="13663" width="2.88671875" style="74" customWidth="1"/>
    <col min="13664" max="13679" width="0.88671875" style="74" customWidth="1"/>
    <col min="13680" max="13680" width="12.6640625" style="74" customWidth="1"/>
    <col min="13681" max="13681" width="2.44140625" style="74" customWidth="1"/>
    <col min="13682" max="13686" width="0.88671875" style="74"/>
    <col min="13687" max="13687" width="5.88671875" style="74" customWidth="1"/>
    <col min="13688" max="13824" width="0.88671875" style="74"/>
    <col min="13825" max="13827" width="0.88671875" style="74" customWidth="1"/>
    <col min="13828" max="13828" width="0.44140625" style="74" customWidth="1"/>
    <col min="13829" max="13829" width="0.33203125" style="74" customWidth="1"/>
    <col min="13830" max="13832" width="0" style="74" hidden="1" customWidth="1"/>
    <col min="13833" max="13849" width="0.88671875" style="74" customWidth="1"/>
    <col min="13850" max="13850" width="5.88671875" style="74" customWidth="1"/>
    <col min="13851" max="13884" width="0.88671875" style="74" customWidth="1"/>
    <col min="13885" max="13885" width="0" style="74" hidden="1" customWidth="1"/>
    <col min="13886" max="13888" width="0.88671875" style="74" customWidth="1"/>
    <col min="13889" max="13889" width="2.44140625" style="74" customWidth="1"/>
    <col min="13890" max="13905" width="0.88671875" style="74" customWidth="1"/>
    <col min="13906" max="13906" width="0.109375" style="74" customWidth="1"/>
    <col min="13907" max="13918" width="0.88671875" style="74" customWidth="1"/>
    <col min="13919" max="13919" width="2.88671875" style="74" customWidth="1"/>
    <col min="13920" max="13935" width="0.88671875" style="74" customWidth="1"/>
    <col min="13936" max="13936" width="12.6640625" style="74" customWidth="1"/>
    <col min="13937" max="13937" width="2.44140625" style="74" customWidth="1"/>
    <col min="13938" max="13942" width="0.88671875" style="74"/>
    <col min="13943" max="13943" width="5.88671875" style="74" customWidth="1"/>
    <col min="13944" max="14080" width="0.88671875" style="74"/>
    <col min="14081" max="14083" width="0.88671875" style="74" customWidth="1"/>
    <col min="14084" max="14084" width="0.44140625" style="74" customWidth="1"/>
    <col min="14085" max="14085" width="0.33203125" style="74" customWidth="1"/>
    <col min="14086" max="14088" width="0" style="74" hidden="1" customWidth="1"/>
    <col min="14089" max="14105" width="0.88671875" style="74" customWidth="1"/>
    <col min="14106" max="14106" width="5.88671875" style="74" customWidth="1"/>
    <col min="14107" max="14140" width="0.88671875" style="74" customWidth="1"/>
    <col min="14141" max="14141" width="0" style="74" hidden="1" customWidth="1"/>
    <col min="14142" max="14144" width="0.88671875" style="74" customWidth="1"/>
    <col min="14145" max="14145" width="2.44140625" style="74" customWidth="1"/>
    <col min="14146" max="14161" width="0.88671875" style="74" customWidth="1"/>
    <col min="14162" max="14162" width="0.109375" style="74" customWidth="1"/>
    <col min="14163" max="14174" width="0.88671875" style="74" customWidth="1"/>
    <col min="14175" max="14175" width="2.88671875" style="74" customWidth="1"/>
    <col min="14176" max="14191" width="0.88671875" style="74" customWidth="1"/>
    <col min="14192" max="14192" width="12.6640625" style="74" customWidth="1"/>
    <col min="14193" max="14193" width="2.44140625" style="74" customWidth="1"/>
    <col min="14194" max="14198" width="0.88671875" style="74"/>
    <col min="14199" max="14199" width="5.88671875" style="74" customWidth="1"/>
    <col min="14200" max="14336" width="0.88671875" style="74"/>
    <col min="14337" max="14339" width="0.88671875" style="74" customWidth="1"/>
    <col min="14340" max="14340" width="0.44140625" style="74" customWidth="1"/>
    <col min="14341" max="14341" width="0.33203125" style="74" customWidth="1"/>
    <col min="14342" max="14344" width="0" style="74" hidden="1" customWidth="1"/>
    <col min="14345" max="14361" width="0.88671875" style="74" customWidth="1"/>
    <col min="14362" max="14362" width="5.88671875" style="74" customWidth="1"/>
    <col min="14363" max="14396" width="0.88671875" style="74" customWidth="1"/>
    <col min="14397" max="14397" width="0" style="74" hidden="1" customWidth="1"/>
    <col min="14398" max="14400" width="0.88671875" style="74" customWidth="1"/>
    <col min="14401" max="14401" width="2.44140625" style="74" customWidth="1"/>
    <col min="14402" max="14417" width="0.88671875" style="74" customWidth="1"/>
    <col min="14418" max="14418" width="0.109375" style="74" customWidth="1"/>
    <col min="14419" max="14430" width="0.88671875" style="74" customWidth="1"/>
    <col min="14431" max="14431" width="2.88671875" style="74" customWidth="1"/>
    <col min="14432" max="14447" width="0.88671875" style="74" customWidth="1"/>
    <col min="14448" max="14448" width="12.6640625" style="74" customWidth="1"/>
    <col min="14449" max="14449" width="2.44140625" style="74" customWidth="1"/>
    <col min="14450" max="14454" width="0.88671875" style="74"/>
    <col min="14455" max="14455" width="5.88671875" style="74" customWidth="1"/>
    <col min="14456" max="14592" width="0.88671875" style="74"/>
    <col min="14593" max="14595" width="0.88671875" style="74" customWidth="1"/>
    <col min="14596" max="14596" width="0.44140625" style="74" customWidth="1"/>
    <col min="14597" max="14597" width="0.33203125" style="74" customWidth="1"/>
    <col min="14598" max="14600" width="0" style="74" hidden="1" customWidth="1"/>
    <col min="14601" max="14617" width="0.88671875" style="74" customWidth="1"/>
    <col min="14618" max="14618" width="5.88671875" style="74" customWidth="1"/>
    <col min="14619" max="14652" width="0.88671875" style="74" customWidth="1"/>
    <col min="14653" max="14653" width="0" style="74" hidden="1" customWidth="1"/>
    <col min="14654" max="14656" width="0.88671875" style="74" customWidth="1"/>
    <col min="14657" max="14657" width="2.44140625" style="74" customWidth="1"/>
    <col min="14658" max="14673" width="0.88671875" style="74" customWidth="1"/>
    <col min="14674" max="14674" width="0.109375" style="74" customWidth="1"/>
    <col min="14675" max="14686" width="0.88671875" style="74" customWidth="1"/>
    <col min="14687" max="14687" width="2.88671875" style="74" customWidth="1"/>
    <col min="14688" max="14703" width="0.88671875" style="74" customWidth="1"/>
    <col min="14704" max="14704" width="12.6640625" style="74" customWidth="1"/>
    <col min="14705" max="14705" width="2.44140625" style="74" customWidth="1"/>
    <col min="14706" max="14710" width="0.88671875" style="74"/>
    <col min="14711" max="14711" width="5.88671875" style="74" customWidth="1"/>
    <col min="14712" max="14848" width="0.88671875" style="74"/>
    <col min="14849" max="14851" width="0.88671875" style="74" customWidth="1"/>
    <col min="14852" max="14852" width="0.44140625" style="74" customWidth="1"/>
    <col min="14853" max="14853" width="0.33203125" style="74" customWidth="1"/>
    <col min="14854" max="14856" width="0" style="74" hidden="1" customWidth="1"/>
    <col min="14857" max="14873" width="0.88671875" style="74" customWidth="1"/>
    <col min="14874" max="14874" width="5.88671875" style="74" customWidth="1"/>
    <col min="14875" max="14908" width="0.88671875" style="74" customWidth="1"/>
    <col min="14909" max="14909" width="0" style="74" hidden="1" customWidth="1"/>
    <col min="14910" max="14912" width="0.88671875" style="74" customWidth="1"/>
    <col min="14913" max="14913" width="2.44140625" style="74" customWidth="1"/>
    <col min="14914" max="14929" width="0.88671875" style="74" customWidth="1"/>
    <col min="14930" max="14930" width="0.109375" style="74" customWidth="1"/>
    <col min="14931" max="14942" width="0.88671875" style="74" customWidth="1"/>
    <col min="14943" max="14943" width="2.88671875" style="74" customWidth="1"/>
    <col min="14944" max="14959" width="0.88671875" style="74" customWidth="1"/>
    <col min="14960" max="14960" width="12.6640625" style="74" customWidth="1"/>
    <col min="14961" max="14961" width="2.44140625" style="74" customWidth="1"/>
    <col min="14962" max="14966" width="0.88671875" style="74"/>
    <col min="14967" max="14967" width="5.88671875" style="74" customWidth="1"/>
    <col min="14968" max="15104" width="0.88671875" style="74"/>
    <col min="15105" max="15107" width="0.88671875" style="74" customWidth="1"/>
    <col min="15108" max="15108" width="0.44140625" style="74" customWidth="1"/>
    <col min="15109" max="15109" width="0.33203125" style="74" customWidth="1"/>
    <col min="15110" max="15112" width="0" style="74" hidden="1" customWidth="1"/>
    <col min="15113" max="15129" width="0.88671875" style="74" customWidth="1"/>
    <col min="15130" max="15130" width="5.88671875" style="74" customWidth="1"/>
    <col min="15131" max="15164" width="0.88671875" style="74" customWidth="1"/>
    <col min="15165" max="15165" width="0" style="74" hidden="1" customWidth="1"/>
    <col min="15166" max="15168" width="0.88671875" style="74" customWidth="1"/>
    <col min="15169" max="15169" width="2.44140625" style="74" customWidth="1"/>
    <col min="15170" max="15185" width="0.88671875" style="74" customWidth="1"/>
    <col min="15186" max="15186" width="0.109375" style="74" customWidth="1"/>
    <col min="15187" max="15198" width="0.88671875" style="74" customWidth="1"/>
    <col min="15199" max="15199" width="2.88671875" style="74" customWidth="1"/>
    <col min="15200" max="15215" width="0.88671875" style="74" customWidth="1"/>
    <col min="15216" max="15216" width="12.6640625" style="74" customWidth="1"/>
    <col min="15217" max="15217" width="2.44140625" style="74" customWidth="1"/>
    <col min="15218" max="15222" width="0.88671875" style="74"/>
    <col min="15223" max="15223" width="5.88671875" style="74" customWidth="1"/>
    <col min="15224" max="15360" width="0.88671875" style="74"/>
    <col min="15361" max="15363" width="0.88671875" style="74" customWidth="1"/>
    <col min="15364" max="15364" width="0.44140625" style="74" customWidth="1"/>
    <col min="15365" max="15365" width="0.33203125" style="74" customWidth="1"/>
    <col min="15366" max="15368" width="0" style="74" hidden="1" customWidth="1"/>
    <col min="15369" max="15385" width="0.88671875" style="74" customWidth="1"/>
    <col min="15386" max="15386" width="5.88671875" style="74" customWidth="1"/>
    <col min="15387" max="15420" width="0.88671875" style="74" customWidth="1"/>
    <col min="15421" max="15421" width="0" style="74" hidden="1" customWidth="1"/>
    <col min="15422" max="15424" width="0.88671875" style="74" customWidth="1"/>
    <col min="15425" max="15425" width="2.44140625" style="74" customWidth="1"/>
    <col min="15426" max="15441" width="0.88671875" style="74" customWidth="1"/>
    <col min="15442" max="15442" width="0.109375" style="74" customWidth="1"/>
    <col min="15443" max="15454" width="0.88671875" style="74" customWidth="1"/>
    <col min="15455" max="15455" width="2.88671875" style="74" customWidth="1"/>
    <col min="15456" max="15471" width="0.88671875" style="74" customWidth="1"/>
    <col min="15472" max="15472" width="12.6640625" style="74" customWidth="1"/>
    <col min="15473" max="15473" width="2.44140625" style="74" customWidth="1"/>
    <col min="15474" max="15478" width="0.88671875" style="74"/>
    <col min="15479" max="15479" width="5.88671875" style="74" customWidth="1"/>
    <col min="15480" max="15616" width="0.88671875" style="74"/>
    <col min="15617" max="15619" width="0.88671875" style="74" customWidth="1"/>
    <col min="15620" max="15620" width="0.44140625" style="74" customWidth="1"/>
    <col min="15621" max="15621" width="0.33203125" style="74" customWidth="1"/>
    <col min="15622" max="15624" width="0" style="74" hidden="1" customWidth="1"/>
    <col min="15625" max="15641" width="0.88671875" style="74" customWidth="1"/>
    <col min="15642" max="15642" width="5.88671875" style="74" customWidth="1"/>
    <col min="15643" max="15676" width="0.88671875" style="74" customWidth="1"/>
    <col min="15677" max="15677" width="0" style="74" hidden="1" customWidth="1"/>
    <col min="15678" max="15680" width="0.88671875" style="74" customWidth="1"/>
    <col min="15681" max="15681" width="2.44140625" style="74" customWidth="1"/>
    <col min="15682" max="15697" width="0.88671875" style="74" customWidth="1"/>
    <col min="15698" max="15698" width="0.109375" style="74" customWidth="1"/>
    <col min="15699" max="15710" width="0.88671875" style="74" customWidth="1"/>
    <col min="15711" max="15711" width="2.88671875" style="74" customWidth="1"/>
    <col min="15712" max="15727" width="0.88671875" style="74" customWidth="1"/>
    <col min="15728" max="15728" width="12.6640625" style="74" customWidth="1"/>
    <col min="15729" max="15729" width="2.44140625" style="74" customWidth="1"/>
    <col min="15730" max="15734" width="0.88671875" style="74"/>
    <col min="15735" max="15735" width="5.88671875" style="74" customWidth="1"/>
    <col min="15736" max="15872" width="0.88671875" style="74"/>
    <col min="15873" max="15875" width="0.88671875" style="74" customWidth="1"/>
    <col min="15876" max="15876" width="0.44140625" style="74" customWidth="1"/>
    <col min="15877" max="15877" width="0.33203125" style="74" customWidth="1"/>
    <col min="15878" max="15880" width="0" style="74" hidden="1" customWidth="1"/>
    <col min="15881" max="15897" width="0.88671875" style="74" customWidth="1"/>
    <col min="15898" max="15898" width="5.88671875" style="74" customWidth="1"/>
    <col min="15899" max="15932" width="0.88671875" style="74" customWidth="1"/>
    <col min="15933" max="15933" width="0" style="74" hidden="1" customWidth="1"/>
    <col min="15934" max="15936" width="0.88671875" style="74" customWidth="1"/>
    <col min="15937" max="15937" width="2.44140625" style="74" customWidth="1"/>
    <col min="15938" max="15953" width="0.88671875" style="74" customWidth="1"/>
    <col min="15954" max="15954" width="0.109375" style="74" customWidth="1"/>
    <col min="15955" max="15966" width="0.88671875" style="74" customWidth="1"/>
    <col min="15967" max="15967" width="2.88671875" style="74" customWidth="1"/>
    <col min="15968" max="15983" width="0.88671875" style="74" customWidth="1"/>
    <col min="15984" max="15984" width="12.6640625" style="74" customWidth="1"/>
    <col min="15985" max="15985" width="2.44140625" style="74" customWidth="1"/>
    <col min="15986" max="15990" width="0.88671875" style="74"/>
    <col min="15991" max="15991" width="5.88671875" style="74" customWidth="1"/>
    <col min="15992" max="16128" width="0.88671875" style="74"/>
    <col min="16129" max="16131" width="0.88671875" style="74" customWidth="1"/>
    <col min="16132" max="16132" width="0.44140625" style="74" customWidth="1"/>
    <col min="16133" max="16133" width="0.33203125" style="74" customWidth="1"/>
    <col min="16134" max="16136" width="0" style="74" hidden="1" customWidth="1"/>
    <col min="16137" max="16153" width="0.88671875" style="74" customWidth="1"/>
    <col min="16154" max="16154" width="5.88671875" style="74" customWidth="1"/>
    <col min="16155" max="16188" width="0.88671875" style="74" customWidth="1"/>
    <col min="16189" max="16189" width="0" style="74" hidden="1" customWidth="1"/>
    <col min="16190" max="16192" width="0.88671875" style="74" customWidth="1"/>
    <col min="16193" max="16193" width="2.44140625" style="74" customWidth="1"/>
    <col min="16194" max="16209" width="0.88671875" style="74" customWidth="1"/>
    <col min="16210" max="16210" width="0.109375" style="74" customWidth="1"/>
    <col min="16211" max="16222" width="0.88671875" style="74" customWidth="1"/>
    <col min="16223" max="16223" width="2.88671875" style="74" customWidth="1"/>
    <col min="16224" max="16239" width="0.88671875" style="74" customWidth="1"/>
    <col min="16240" max="16240" width="12.6640625" style="74" customWidth="1"/>
    <col min="16241" max="16241" width="2.44140625" style="74" customWidth="1"/>
    <col min="16242" max="16246" width="0.88671875" style="74"/>
    <col min="16247" max="16247" width="5.88671875" style="74" customWidth="1"/>
    <col min="16248" max="16384" width="0.88671875" style="74"/>
  </cols>
  <sheetData>
    <row r="1" spans="1:165" ht="13.8" thickBot="1">
      <c r="DT1" s="586"/>
      <c r="EV1" s="1079" t="s">
        <v>12</v>
      </c>
      <c r="EW1" s="1080"/>
      <c r="EX1" s="1080"/>
      <c r="EY1" s="1080"/>
      <c r="EZ1" s="1080"/>
      <c r="FA1" s="1080"/>
      <c r="FB1" s="1080"/>
      <c r="FC1" s="1080"/>
      <c r="FD1" s="1080"/>
      <c r="FE1" s="1080"/>
      <c r="FF1" s="1080"/>
      <c r="FG1" s="1080"/>
      <c r="FH1" s="1080"/>
      <c r="FI1" s="1081"/>
    </row>
    <row r="2" spans="1:165">
      <c r="BS2" s="587" t="s">
        <v>31</v>
      </c>
      <c r="BT2" s="587"/>
      <c r="BU2" s="587"/>
      <c r="BV2" s="587"/>
      <c r="BW2" s="587"/>
      <c r="EV2" s="1082" t="s">
        <v>423</v>
      </c>
      <c r="EW2" s="1082"/>
      <c r="EX2" s="1082"/>
      <c r="EY2" s="1082"/>
      <c r="EZ2" s="1082"/>
      <c r="FA2" s="1082"/>
      <c r="FB2" s="1082"/>
      <c r="FC2" s="1082"/>
      <c r="FD2" s="1082"/>
      <c r="FE2" s="1082"/>
      <c r="FF2" s="1082"/>
      <c r="FG2" s="1082"/>
      <c r="FH2" s="1082"/>
      <c r="FI2" s="1082"/>
    </row>
    <row r="3" spans="1:165" ht="12.9" customHeight="1">
      <c r="B3" s="585" t="s">
        <v>424</v>
      </c>
      <c r="Y3" s="1083" t="s">
        <v>425</v>
      </c>
      <c r="Z3" s="1083"/>
      <c r="AA3" s="1083"/>
      <c r="AB3" s="1083"/>
      <c r="AC3" s="1083"/>
      <c r="AD3" s="1083"/>
      <c r="AE3" s="1083"/>
      <c r="AF3" s="1083"/>
      <c r="AG3" s="1083"/>
      <c r="AH3" s="1083"/>
      <c r="AI3" s="1083"/>
      <c r="AJ3" s="1083"/>
      <c r="AK3" s="1083"/>
      <c r="AL3" s="1083"/>
      <c r="AM3" s="1083"/>
      <c r="AN3" s="1083"/>
      <c r="AO3" s="1083"/>
      <c r="AP3" s="1083"/>
      <c r="AQ3" s="1083"/>
      <c r="AR3" s="1083"/>
      <c r="AS3" s="1083"/>
      <c r="AT3" s="1083"/>
      <c r="AU3" s="1083"/>
      <c r="AV3" s="1083"/>
      <c r="AW3" s="1083"/>
      <c r="AX3" s="1083"/>
      <c r="AY3" s="1083"/>
      <c r="AZ3" s="1083"/>
      <c r="BA3" s="1083"/>
      <c r="BB3" s="1083"/>
      <c r="BC3" s="1083"/>
      <c r="BD3" s="1083"/>
      <c r="BE3" s="1083"/>
      <c r="BF3" s="1083"/>
      <c r="BG3" s="1083"/>
      <c r="BH3" s="1083"/>
      <c r="BI3" s="1083"/>
      <c r="BJ3" s="1083"/>
      <c r="BK3" s="1083"/>
      <c r="BL3" s="1083"/>
      <c r="BM3" s="1083"/>
      <c r="BN3" s="1083"/>
      <c r="BO3" s="1083"/>
      <c r="BP3" s="1083"/>
      <c r="BQ3" s="1083"/>
      <c r="BR3" s="1083"/>
      <c r="BS3" s="1083"/>
      <c r="BT3" s="1083"/>
      <c r="BU3" s="1083"/>
      <c r="BV3" s="1083"/>
      <c r="BW3" s="1083"/>
      <c r="BX3" s="1083"/>
      <c r="BY3" s="1083"/>
      <c r="BZ3" s="1083"/>
      <c r="CA3" s="1083"/>
      <c r="CB3" s="1083"/>
      <c r="CC3" s="1083"/>
      <c r="CD3" s="1083"/>
      <c r="CE3" s="1083"/>
      <c r="CF3" s="1083"/>
      <c r="CG3" s="1083"/>
      <c r="CH3" s="1083"/>
      <c r="CI3" s="1083"/>
      <c r="CJ3" s="1083"/>
      <c r="CK3" s="1083"/>
      <c r="CL3" s="1083"/>
      <c r="CM3" s="1083"/>
      <c r="CN3" s="1083"/>
      <c r="CO3" s="1083"/>
      <c r="CP3" s="1083"/>
      <c r="CQ3" s="1083"/>
      <c r="CR3" s="1083"/>
      <c r="CS3" s="1083"/>
      <c r="CT3" s="1083"/>
      <c r="CU3" s="1083"/>
      <c r="CV3" s="1083"/>
      <c r="CW3" s="1083"/>
      <c r="CX3" s="1083"/>
      <c r="CY3" s="1083"/>
      <c r="CZ3" s="1083"/>
      <c r="DA3" s="1083"/>
      <c r="DB3" s="1083"/>
      <c r="DC3" s="1083"/>
      <c r="DD3" s="1083"/>
      <c r="DE3" s="1083"/>
      <c r="DF3" s="1083"/>
      <c r="DG3" s="1083"/>
      <c r="DH3" s="1083"/>
      <c r="DI3" s="1083"/>
      <c r="DJ3" s="1083"/>
      <c r="DK3" s="1083"/>
      <c r="DL3" s="1083"/>
      <c r="DM3" s="1083"/>
      <c r="DN3" s="1083"/>
      <c r="DO3" s="1083"/>
      <c r="DP3" s="1083"/>
      <c r="DQ3" s="1083"/>
      <c r="DR3" s="1083"/>
      <c r="DS3" s="1083"/>
      <c r="DT3" s="1083"/>
      <c r="DU3" s="1083"/>
      <c r="DV3" s="1083"/>
      <c r="DW3" s="1083"/>
      <c r="DX3" s="1083"/>
      <c r="DY3" s="1083"/>
      <c r="DZ3" s="1083"/>
      <c r="EA3" s="1083"/>
      <c r="EB3" s="1083"/>
      <c r="EC3" s="1083"/>
      <c r="ED3" s="1083"/>
      <c r="EE3" s="1083"/>
      <c r="EF3" s="1083"/>
      <c r="EG3" s="1083"/>
      <c r="EH3" s="1083"/>
      <c r="ET3" s="588" t="s">
        <v>14</v>
      </c>
      <c r="EV3" s="1020" t="s">
        <v>48</v>
      </c>
      <c r="EW3" s="1020"/>
      <c r="EX3" s="1020"/>
      <c r="EY3" s="1020"/>
      <c r="EZ3" s="1020"/>
      <c r="FA3" s="1020"/>
      <c r="FB3" s="1020"/>
      <c r="FC3" s="1020"/>
      <c r="FD3" s="1020"/>
      <c r="FE3" s="1020"/>
      <c r="FF3" s="1020"/>
      <c r="FG3" s="1020"/>
      <c r="FH3" s="1020"/>
      <c r="FI3" s="1020"/>
    </row>
    <row r="4" spans="1:165" ht="8.1" customHeight="1">
      <c r="Y4" s="589"/>
      <c r="AH4" s="1064" t="s">
        <v>426</v>
      </c>
      <c r="AI4" s="1064"/>
      <c r="AJ4" s="1064"/>
      <c r="AK4" s="1064"/>
      <c r="AL4" s="1064"/>
      <c r="AM4" s="1064"/>
      <c r="AN4" s="1064"/>
      <c r="AO4" s="1064"/>
      <c r="AP4" s="1064"/>
      <c r="AQ4" s="1064"/>
      <c r="AR4" s="1064"/>
      <c r="AS4" s="1064"/>
      <c r="AT4" s="1064"/>
      <c r="AU4" s="1064"/>
      <c r="AV4" s="1064"/>
      <c r="AW4" s="1064"/>
      <c r="AX4" s="1064"/>
      <c r="AY4" s="1064"/>
      <c r="AZ4" s="1064"/>
      <c r="BA4" s="1064"/>
      <c r="BB4" s="1064"/>
      <c r="BC4" s="1064"/>
      <c r="BD4" s="1064"/>
      <c r="BE4" s="1064"/>
      <c r="BF4" s="1064"/>
      <c r="BG4" s="1064"/>
      <c r="BH4" s="1064"/>
      <c r="BI4" s="1064"/>
      <c r="BJ4" s="1064"/>
      <c r="BK4" s="1064"/>
      <c r="BL4" s="1064"/>
      <c r="BM4" s="1064"/>
      <c r="BN4" s="1064"/>
      <c r="BO4" s="1064"/>
      <c r="BP4" s="1064"/>
      <c r="BQ4" s="1064"/>
      <c r="BR4" s="1064"/>
      <c r="BS4" s="1064"/>
      <c r="BT4" s="1064"/>
      <c r="BU4" s="1064"/>
      <c r="BV4" s="1064"/>
      <c r="BW4" s="1064"/>
      <c r="BX4" s="1064"/>
      <c r="BY4" s="1064"/>
      <c r="BZ4" s="1064"/>
      <c r="CA4" s="1064"/>
      <c r="CB4" s="1064"/>
      <c r="CC4" s="1064"/>
      <c r="CD4" s="1064"/>
      <c r="CE4" s="1064"/>
      <c r="CF4" s="1064"/>
      <c r="CG4" s="1064"/>
      <c r="CH4" s="1064"/>
      <c r="CI4" s="1064"/>
      <c r="CJ4" s="1064"/>
      <c r="CK4" s="1064"/>
      <c r="CL4" s="1064"/>
      <c r="CM4" s="1064"/>
      <c r="CN4" s="1064"/>
      <c r="CO4" s="1064"/>
      <c r="CP4" s="1064"/>
      <c r="CQ4" s="1064"/>
      <c r="CR4" s="1064"/>
      <c r="CS4" s="1064"/>
      <c r="CT4" s="1064"/>
      <c r="CU4" s="1064"/>
      <c r="CV4" s="1064"/>
      <c r="CW4" s="1064"/>
      <c r="CX4" s="1064"/>
      <c r="CY4" s="1064"/>
      <c r="CZ4" s="1064"/>
      <c r="DA4" s="1064"/>
      <c r="DB4" s="1064"/>
      <c r="DC4" s="1064"/>
      <c r="DD4" s="1064"/>
      <c r="DE4" s="1064"/>
      <c r="DF4" s="1064"/>
      <c r="DG4" s="1064"/>
      <c r="DH4" s="1064"/>
      <c r="DI4" s="1064"/>
      <c r="DJ4" s="1064"/>
      <c r="DK4" s="1064"/>
      <c r="DL4" s="1064"/>
      <c r="DM4" s="1064"/>
      <c r="DN4" s="1064"/>
      <c r="DO4" s="1064"/>
      <c r="DP4" s="1064"/>
      <c r="DQ4" s="1064"/>
      <c r="DR4" s="1064"/>
      <c r="DS4" s="1064"/>
      <c r="DT4" s="1064"/>
      <c r="DU4" s="1064"/>
      <c r="DV4" s="1064"/>
      <c r="DW4" s="1064"/>
      <c r="DX4" s="1064"/>
      <c r="DY4" s="1064"/>
      <c r="DZ4" s="1064"/>
      <c r="EA4" s="1064"/>
      <c r="EB4" s="1064"/>
      <c r="EC4" s="1064"/>
      <c r="ED4" s="1064"/>
      <c r="EE4" s="1064"/>
      <c r="EF4" s="1064"/>
      <c r="EG4" s="1064"/>
      <c r="EH4" s="1064"/>
      <c r="EV4" s="1020"/>
      <c r="EW4" s="1020"/>
      <c r="EX4" s="1020"/>
      <c r="EY4" s="1020"/>
      <c r="EZ4" s="1020"/>
      <c r="FA4" s="1020"/>
      <c r="FB4" s="1020"/>
      <c r="FC4" s="1020"/>
      <c r="FD4" s="1020"/>
      <c r="FE4" s="1020"/>
      <c r="FF4" s="1020"/>
      <c r="FG4" s="1020"/>
      <c r="FH4" s="1020"/>
      <c r="FI4" s="1020"/>
    </row>
    <row r="5" spans="1:165" ht="13.5" customHeight="1">
      <c r="A5" s="590"/>
      <c r="B5" s="1084"/>
      <c r="C5" s="1084"/>
      <c r="D5" s="1084"/>
      <c r="E5" s="1084"/>
      <c r="F5" s="1084"/>
      <c r="G5" s="1084"/>
      <c r="H5" s="1084"/>
      <c r="I5" s="1084"/>
      <c r="J5" s="1084"/>
      <c r="K5" s="1084"/>
      <c r="L5" s="1084"/>
      <c r="M5" s="1084"/>
      <c r="N5" s="1084"/>
      <c r="O5" s="1084"/>
      <c r="P5" s="1084"/>
      <c r="Q5" s="1084"/>
      <c r="R5" s="1084"/>
      <c r="S5" s="1084"/>
      <c r="T5" s="1084"/>
      <c r="U5" s="1084"/>
      <c r="V5" s="1084"/>
      <c r="W5" s="1084"/>
      <c r="X5" s="1084"/>
      <c r="Y5" s="1084"/>
      <c r="Z5" s="1084"/>
      <c r="AA5" s="1084"/>
      <c r="AB5" s="1084"/>
      <c r="AC5" s="1084"/>
      <c r="AD5" s="1084"/>
      <c r="AE5" s="1084"/>
      <c r="AF5" s="1084"/>
      <c r="AG5" s="1084"/>
      <c r="AH5" s="1084"/>
      <c r="AI5" s="1084"/>
      <c r="AJ5" s="1084"/>
      <c r="AK5" s="1084"/>
      <c r="AL5" s="1084"/>
      <c r="AM5" s="1084"/>
      <c r="AN5" s="1084"/>
      <c r="AO5" s="1084"/>
      <c r="AP5" s="1084"/>
      <c r="AQ5" s="1084"/>
      <c r="AR5" s="1084"/>
      <c r="AS5" s="1084"/>
      <c r="AT5" s="1084"/>
      <c r="AU5" s="1084"/>
      <c r="AV5" s="1084"/>
      <c r="AW5" s="1084"/>
      <c r="AX5" s="1084"/>
      <c r="AY5" s="1084"/>
      <c r="AZ5" s="1084"/>
      <c r="BA5" s="1084"/>
      <c r="BB5" s="1084"/>
      <c r="BC5" s="1084"/>
      <c r="BD5" s="1084"/>
      <c r="BE5" s="1084"/>
      <c r="BF5" s="1084"/>
      <c r="BG5" s="1084"/>
      <c r="BH5" s="1084"/>
      <c r="BI5" s="1084"/>
      <c r="BJ5" s="1084"/>
      <c r="BK5" s="1084"/>
      <c r="BL5" s="1084"/>
      <c r="BM5" s="1084"/>
      <c r="BN5" s="1084"/>
      <c r="BO5" s="1084"/>
      <c r="BP5" s="1084"/>
      <c r="BQ5" s="1084"/>
      <c r="BR5" s="1084"/>
      <c r="BS5" s="1084"/>
      <c r="BT5" s="1084"/>
      <c r="BU5" s="1084"/>
      <c r="BV5" s="1084"/>
      <c r="BW5" s="1084"/>
      <c r="BX5" s="1084"/>
      <c r="BY5" s="1084"/>
      <c r="BZ5" s="1084"/>
      <c r="CA5" s="1084"/>
      <c r="CB5" s="1084"/>
      <c r="CC5" s="1084"/>
      <c r="CD5" s="1084"/>
      <c r="CE5" s="1084"/>
      <c r="CF5" s="1084"/>
      <c r="CG5" s="1084"/>
      <c r="CH5" s="1084"/>
      <c r="CI5" s="1084"/>
      <c r="CJ5" s="1084"/>
      <c r="CK5" s="1084"/>
      <c r="CL5" s="1084"/>
      <c r="CM5" s="1084"/>
      <c r="CN5" s="1084"/>
      <c r="CO5" s="1084"/>
      <c r="CP5" s="1084"/>
      <c r="CQ5" s="1084"/>
      <c r="CR5" s="1084"/>
      <c r="CS5" s="1084"/>
      <c r="CT5" s="1084"/>
      <c r="CU5" s="1084"/>
      <c r="CV5" s="1084"/>
      <c r="CW5" s="1084"/>
      <c r="CX5" s="1084"/>
      <c r="CY5" s="1084"/>
      <c r="CZ5" s="1084"/>
      <c r="DA5" s="1084"/>
      <c r="DB5" s="1084"/>
      <c r="DC5" s="1084"/>
      <c r="DD5" s="1084"/>
      <c r="DE5" s="1084"/>
      <c r="DF5" s="1084"/>
      <c r="DG5" s="1084"/>
      <c r="DH5" s="1084"/>
      <c r="DI5" s="1084"/>
      <c r="DJ5" s="1084"/>
      <c r="DK5" s="1084"/>
      <c r="DL5" s="1084"/>
      <c r="DM5" s="1084"/>
      <c r="DN5" s="1084"/>
      <c r="DO5" s="1084"/>
      <c r="DP5" s="1084"/>
      <c r="DQ5" s="1084"/>
      <c r="DR5" s="1084"/>
      <c r="DS5" s="1084"/>
      <c r="DT5" s="1084"/>
      <c r="DU5" s="1084"/>
      <c r="DV5" s="1084"/>
      <c r="DW5" s="1084"/>
      <c r="DX5" s="1084"/>
      <c r="DY5" s="1084"/>
      <c r="DZ5" s="1084"/>
      <c r="EA5" s="1084"/>
      <c r="EB5" s="1084"/>
      <c r="EC5" s="1084"/>
      <c r="ED5" s="1084"/>
      <c r="EE5" s="1084"/>
      <c r="EF5" s="1084"/>
      <c r="EG5" s="1084"/>
      <c r="EH5" s="1084"/>
      <c r="EV5" s="1020"/>
      <c r="EW5" s="1020"/>
      <c r="EX5" s="1020"/>
      <c r="EY5" s="1020"/>
      <c r="EZ5" s="1020"/>
      <c r="FA5" s="1020"/>
      <c r="FB5" s="1020"/>
      <c r="FC5" s="1020"/>
      <c r="FD5" s="1020"/>
      <c r="FE5" s="1020"/>
      <c r="FF5" s="1020"/>
      <c r="FG5" s="1020"/>
      <c r="FH5" s="1020"/>
      <c r="FI5" s="1020"/>
    </row>
    <row r="6" spans="1:165" ht="9" customHeight="1">
      <c r="A6" s="74"/>
      <c r="AH6" s="1064" t="s">
        <v>427</v>
      </c>
      <c r="AI6" s="1064"/>
      <c r="AJ6" s="1064"/>
      <c r="AK6" s="1064"/>
      <c r="AL6" s="1064"/>
      <c r="AM6" s="1064"/>
      <c r="AN6" s="1064"/>
      <c r="AO6" s="1064"/>
      <c r="AP6" s="1064"/>
      <c r="AQ6" s="1064"/>
      <c r="AR6" s="1064"/>
      <c r="AS6" s="1064"/>
      <c r="AT6" s="1064"/>
      <c r="AU6" s="1064"/>
      <c r="AV6" s="1064"/>
      <c r="AW6" s="1064"/>
      <c r="AX6" s="1064"/>
      <c r="AY6" s="1064"/>
      <c r="AZ6" s="1064"/>
      <c r="BA6" s="1064"/>
      <c r="BB6" s="1064"/>
      <c r="BC6" s="1064"/>
      <c r="BD6" s="1064"/>
      <c r="BE6" s="1064"/>
      <c r="BF6" s="1064"/>
      <c r="BG6" s="1064"/>
      <c r="BH6" s="1064"/>
      <c r="BI6" s="1064"/>
      <c r="BJ6" s="1064"/>
      <c r="BK6" s="1064"/>
      <c r="BL6" s="1064"/>
      <c r="BM6" s="1064"/>
      <c r="BN6" s="1064"/>
      <c r="BO6" s="1064"/>
      <c r="BP6" s="1064"/>
      <c r="BQ6" s="1064"/>
      <c r="BR6" s="1064"/>
      <c r="BS6" s="1064"/>
      <c r="BT6" s="1064"/>
      <c r="BU6" s="1064"/>
      <c r="BV6" s="1064"/>
      <c r="BW6" s="1064"/>
      <c r="BX6" s="1064"/>
      <c r="BY6" s="1064"/>
      <c r="BZ6" s="1064"/>
      <c r="CA6" s="1064"/>
      <c r="CB6" s="1064"/>
      <c r="CC6" s="1064"/>
      <c r="CD6" s="1064"/>
      <c r="CE6" s="1064"/>
      <c r="CF6" s="1064"/>
      <c r="CG6" s="1064"/>
      <c r="CH6" s="1064"/>
      <c r="CI6" s="1064"/>
      <c r="CJ6" s="1064"/>
      <c r="CK6" s="1064"/>
      <c r="CL6" s="1064"/>
      <c r="CM6" s="1064"/>
      <c r="CN6" s="1064"/>
      <c r="CO6" s="1064"/>
      <c r="CP6" s="1064"/>
      <c r="CQ6" s="1064"/>
      <c r="CR6" s="1064"/>
      <c r="CS6" s="1064"/>
      <c r="CT6" s="1064"/>
      <c r="CU6" s="1064"/>
      <c r="CV6" s="1064"/>
      <c r="CW6" s="1064"/>
      <c r="CX6" s="1064"/>
      <c r="CY6" s="1064"/>
      <c r="CZ6" s="1064"/>
      <c r="DA6" s="1064"/>
      <c r="DB6" s="1064"/>
      <c r="DC6" s="1064"/>
      <c r="DD6" s="1064"/>
      <c r="DE6" s="1064"/>
      <c r="DF6" s="1064"/>
      <c r="DG6" s="1064"/>
      <c r="DH6" s="1064"/>
      <c r="DI6" s="1064"/>
      <c r="DJ6" s="1064"/>
      <c r="DK6" s="1064"/>
      <c r="DL6" s="1064"/>
      <c r="DM6" s="1064"/>
      <c r="DN6" s="1064"/>
      <c r="DO6" s="1064"/>
      <c r="DP6" s="1064"/>
      <c r="DQ6" s="1064"/>
      <c r="DR6" s="1064"/>
      <c r="DS6" s="1064"/>
      <c r="DT6" s="1064"/>
      <c r="DU6" s="1064"/>
      <c r="DV6" s="1064"/>
      <c r="DW6" s="1064"/>
      <c r="DX6" s="1064"/>
      <c r="DY6" s="1064"/>
      <c r="DZ6" s="1064"/>
      <c r="EA6" s="1064"/>
      <c r="EB6" s="1064"/>
      <c r="EC6" s="1064"/>
      <c r="ED6" s="1064"/>
      <c r="EE6" s="1064"/>
      <c r="EF6" s="1064"/>
      <c r="EG6" s="1064"/>
      <c r="EH6" s="1064"/>
      <c r="EV6" s="1020"/>
      <c r="EW6" s="1020"/>
      <c r="EX6" s="1020"/>
      <c r="EY6" s="1020"/>
      <c r="EZ6" s="1020"/>
      <c r="FA6" s="1020"/>
      <c r="FB6" s="1020"/>
      <c r="FC6" s="1020"/>
      <c r="FD6" s="1020"/>
      <c r="FE6" s="1020"/>
      <c r="FF6" s="1020"/>
      <c r="FG6" s="1020"/>
      <c r="FH6" s="1020"/>
      <c r="FI6" s="1020"/>
    </row>
    <row r="7" spans="1:165" ht="28.5" customHeight="1">
      <c r="B7" s="585" t="s">
        <v>428</v>
      </c>
      <c r="Y7" s="1085" t="s">
        <v>478</v>
      </c>
      <c r="Z7" s="1085"/>
      <c r="AA7" s="1085"/>
      <c r="AB7" s="1085"/>
      <c r="AC7" s="1085"/>
      <c r="AD7" s="1085"/>
      <c r="AE7" s="1085"/>
      <c r="AF7" s="1085"/>
      <c r="AG7" s="1085"/>
      <c r="AH7" s="1085"/>
      <c r="AI7" s="1085"/>
      <c r="AJ7" s="1085"/>
      <c r="AK7" s="1085"/>
      <c r="AL7" s="1085"/>
      <c r="AM7" s="1085"/>
      <c r="AN7" s="1085"/>
      <c r="AO7" s="1085"/>
      <c r="AP7" s="1085"/>
      <c r="AQ7" s="1085"/>
      <c r="AR7" s="1085"/>
      <c r="AS7" s="1085"/>
      <c r="AT7" s="1085"/>
      <c r="AU7" s="1085"/>
      <c r="AV7" s="1085"/>
      <c r="AW7" s="1085"/>
      <c r="AX7" s="1085"/>
      <c r="AY7" s="1085"/>
      <c r="AZ7" s="1085"/>
      <c r="BA7" s="1085"/>
      <c r="BB7" s="1085"/>
      <c r="BC7" s="1085"/>
      <c r="BD7" s="1085"/>
      <c r="BE7" s="1085"/>
      <c r="BF7" s="1085"/>
      <c r="BG7" s="1085"/>
      <c r="BH7" s="1085"/>
      <c r="BI7" s="1085"/>
      <c r="BJ7" s="1085"/>
      <c r="BK7" s="1085"/>
      <c r="BL7" s="1085"/>
      <c r="BM7" s="1085"/>
      <c r="BN7" s="1085"/>
      <c r="BO7" s="1085"/>
      <c r="BP7" s="1085"/>
      <c r="BQ7" s="1085"/>
      <c r="BR7" s="1085"/>
      <c r="BS7" s="1085"/>
      <c r="BT7" s="1085"/>
      <c r="BU7" s="1085"/>
      <c r="BV7" s="1085"/>
      <c r="BW7" s="1085"/>
      <c r="BX7" s="1085"/>
      <c r="BY7" s="1085"/>
      <c r="BZ7" s="1085"/>
      <c r="CA7" s="1085"/>
      <c r="CB7" s="1085"/>
      <c r="CC7" s="1085"/>
      <c r="CD7" s="1085"/>
      <c r="CE7" s="1085"/>
      <c r="CF7" s="1085"/>
      <c r="CG7" s="1085"/>
      <c r="CH7" s="1085"/>
      <c r="CI7" s="1085"/>
      <c r="CJ7" s="1085"/>
      <c r="CK7" s="1085"/>
      <c r="CL7" s="1085"/>
      <c r="CM7" s="1085"/>
      <c r="CN7" s="1085"/>
      <c r="CO7" s="1085"/>
      <c r="CP7" s="1085"/>
      <c r="CQ7" s="1085"/>
      <c r="CR7" s="1085"/>
      <c r="CS7" s="1085"/>
      <c r="CT7" s="1085"/>
      <c r="CU7" s="1085"/>
      <c r="CV7" s="1085"/>
      <c r="CW7" s="1085"/>
      <c r="CX7" s="1085"/>
      <c r="CY7" s="1085"/>
      <c r="CZ7" s="1085"/>
      <c r="DA7" s="1085"/>
      <c r="DB7" s="1085"/>
      <c r="DC7" s="1085"/>
      <c r="DD7" s="1085"/>
      <c r="DE7" s="1085"/>
      <c r="DF7" s="1085"/>
      <c r="DG7" s="1085"/>
      <c r="DH7" s="1085"/>
      <c r="DI7" s="1085"/>
      <c r="DJ7" s="1085"/>
      <c r="DK7" s="1085"/>
      <c r="DL7" s="1085"/>
      <c r="DM7" s="1085"/>
      <c r="DN7" s="1085"/>
      <c r="DO7" s="1085"/>
      <c r="DP7" s="1085"/>
      <c r="DQ7" s="1085"/>
      <c r="DR7" s="1085"/>
      <c r="DS7" s="1085"/>
      <c r="DT7" s="1085"/>
      <c r="DU7" s="1085"/>
      <c r="DV7" s="1085"/>
      <c r="DW7" s="1085"/>
      <c r="DX7" s="1085"/>
      <c r="DY7" s="1085"/>
      <c r="DZ7" s="1085"/>
      <c r="EA7" s="1085"/>
      <c r="EB7" s="1085"/>
      <c r="EC7" s="1085"/>
      <c r="ED7" s="1085"/>
      <c r="EE7" s="1085"/>
      <c r="EF7" s="1085"/>
      <c r="EG7" s="1085"/>
      <c r="EH7" s="1085"/>
      <c r="ET7" s="588"/>
      <c r="EV7" s="1020"/>
      <c r="EW7" s="1020"/>
      <c r="EX7" s="1020"/>
      <c r="EY7" s="1020"/>
      <c r="EZ7" s="1020"/>
      <c r="FA7" s="1020"/>
      <c r="FB7" s="1020"/>
      <c r="FC7" s="1020"/>
      <c r="FD7" s="1020"/>
      <c r="FE7" s="1020"/>
      <c r="FF7" s="1020"/>
      <c r="FG7" s="1020"/>
      <c r="FH7" s="1020"/>
      <c r="FI7" s="1020"/>
    </row>
    <row r="8" spans="1:165" ht="9" customHeight="1">
      <c r="A8" s="74"/>
      <c r="AH8" s="1064" t="s">
        <v>429</v>
      </c>
      <c r="AI8" s="1064"/>
      <c r="AJ8" s="1064"/>
      <c r="AK8" s="1064"/>
      <c r="AL8" s="1064"/>
      <c r="AM8" s="1064"/>
      <c r="AN8" s="1064"/>
      <c r="AO8" s="1064"/>
      <c r="AP8" s="1064"/>
      <c r="AQ8" s="1064"/>
      <c r="AR8" s="1064"/>
      <c r="AS8" s="1064"/>
      <c r="AT8" s="1064"/>
      <c r="AU8" s="1064"/>
      <c r="AV8" s="1064"/>
      <c r="AW8" s="1064"/>
      <c r="AX8" s="1064"/>
      <c r="AY8" s="1064"/>
      <c r="AZ8" s="1064"/>
      <c r="BA8" s="1064"/>
      <c r="BB8" s="1064"/>
      <c r="BC8" s="1064"/>
      <c r="BD8" s="1064"/>
      <c r="BE8" s="1064"/>
      <c r="BF8" s="1064"/>
      <c r="BG8" s="1064"/>
      <c r="BH8" s="1064"/>
      <c r="BI8" s="1064"/>
      <c r="BJ8" s="1064"/>
      <c r="BK8" s="1064"/>
      <c r="BL8" s="1064"/>
      <c r="BM8" s="1064"/>
      <c r="BN8" s="1064"/>
      <c r="BO8" s="1064"/>
      <c r="BP8" s="1064"/>
      <c r="BQ8" s="1064"/>
      <c r="BR8" s="1064"/>
      <c r="BS8" s="1064"/>
      <c r="BT8" s="1064"/>
      <c r="BU8" s="1064"/>
      <c r="BV8" s="1064"/>
      <c r="BW8" s="1064"/>
      <c r="BX8" s="1064"/>
      <c r="BY8" s="1064"/>
      <c r="BZ8" s="1064"/>
      <c r="CA8" s="1064"/>
      <c r="CB8" s="1064"/>
      <c r="CC8" s="1064"/>
      <c r="CD8" s="1064"/>
      <c r="CE8" s="1064"/>
      <c r="CF8" s="1064"/>
      <c r="CG8" s="1064"/>
      <c r="CH8" s="1064"/>
      <c r="CI8" s="1064"/>
      <c r="CJ8" s="1064"/>
      <c r="CK8" s="1064"/>
      <c r="CL8" s="1064"/>
      <c r="CM8" s="1064"/>
      <c r="CN8" s="1064"/>
      <c r="CO8" s="1064"/>
      <c r="CP8" s="1064"/>
      <c r="CQ8" s="1064"/>
      <c r="CR8" s="1064"/>
      <c r="CS8" s="1064"/>
      <c r="CT8" s="1064"/>
      <c r="CU8" s="1064"/>
      <c r="CV8" s="1064"/>
      <c r="CW8" s="1064"/>
      <c r="CX8" s="1064"/>
      <c r="CY8" s="1064"/>
      <c r="CZ8" s="1064"/>
      <c r="DA8" s="1064"/>
      <c r="DB8" s="1064"/>
      <c r="DC8" s="1064"/>
      <c r="DD8" s="1064"/>
      <c r="DE8" s="1064"/>
      <c r="DF8" s="1064"/>
      <c r="DG8" s="1064"/>
      <c r="DH8" s="1064"/>
      <c r="DI8" s="1064"/>
      <c r="DJ8" s="1064"/>
      <c r="DK8" s="1064"/>
      <c r="DL8" s="1064"/>
      <c r="DM8" s="1064"/>
      <c r="DN8" s="1064"/>
      <c r="DO8" s="1064"/>
      <c r="DP8" s="1064"/>
      <c r="DQ8" s="1064"/>
      <c r="DR8" s="1064"/>
      <c r="DS8" s="1064"/>
      <c r="DT8" s="1064"/>
      <c r="DU8" s="1064"/>
      <c r="DV8" s="1064"/>
      <c r="DW8" s="1064"/>
      <c r="DX8" s="1064"/>
      <c r="DY8" s="1064"/>
      <c r="DZ8" s="1064"/>
      <c r="EA8" s="1064"/>
      <c r="EB8" s="1064"/>
      <c r="EC8" s="1064"/>
      <c r="ED8" s="1064"/>
      <c r="EE8" s="1064"/>
      <c r="EF8" s="1064"/>
      <c r="EG8" s="1064"/>
      <c r="EH8" s="1064"/>
      <c r="EI8" s="1065" t="s">
        <v>16</v>
      </c>
      <c r="EJ8" s="1066"/>
      <c r="EK8" s="1066"/>
      <c r="EL8" s="1066"/>
      <c r="EM8" s="1066"/>
      <c r="EN8" s="1066"/>
      <c r="EO8" s="1066"/>
      <c r="EP8" s="1066"/>
      <c r="EQ8" s="1066"/>
      <c r="ER8" s="1066"/>
      <c r="ES8" s="1066"/>
      <c r="ET8" s="1066"/>
      <c r="EU8" s="1067"/>
      <c r="EV8" s="1071" t="s">
        <v>420</v>
      </c>
      <c r="EW8" s="1071"/>
      <c r="EX8" s="1071"/>
      <c r="EY8" s="1071"/>
      <c r="EZ8" s="1071"/>
      <c r="FA8" s="1071"/>
      <c r="FB8" s="1071"/>
      <c r="FC8" s="1071"/>
      <c r="FD8" s="1071"/>
      <c r="FE8" s="1071"/>
      <c r="FF8" s="1071"/>
      <c r="FG8" s="1071"/>
      <c r="FH8" s="1071"/>
      <c r="FI8" s="1071"/>
    </row>
    <row r="9" spans="1:165" ht="23.4" customHeight="1">
      <c r="B9" s="585" t="s">
        <v>430</v>
      </c>
      <c r="AG9" s="591"/>
      <c r="AH9" s="1048" t="s">
        <v>431</v>
      </c>
      <c r="AI9" s="1048"/>
      <c r="AJ9" s="1048"/>
      <c r="AK9" s="1048"/>
      <c r="AL9" s="1048"/>
      <c r="AM9" s="1048"/>
      <c r="AN9" s="1048"/>
      <c r="AO9" s="1048"/>
      <c r="AP9" s="1048"/>
      <c r="AQ9" s="1048"/>
      <c r="AR9" s="1048"/>
      <c r="AS9" s="1048"/>
      <c r="AT9" s="1048"/>
      <c r="AU9" s="1048"/>
      <c r="AV9" s="1048"/>
      <c r="AW9" s="1048"/>
      <c r="AX9" s="1048"/>
      <c r="AY9" s="1048"/>
      <c r="AZ9" s="1048"/>
      <c r="BA9" s="1048"/>
      <c r="BB9" s="1048"/>
      <c r="BC9" s="1048"/>
      <c r="BD9" s="1048"/>
      <c r="BE9" s="1048"/>
      <c r="BF9" s="1048"/>
      <c r="BG9" s="1048"/>
      <c r="BH9" s="1048"/>
      <c r="BI9" s="1048"/>
      <c r="BJ9" s="1048"/>
      <c r="BK9" s="1048"/>
      <c r="BL9" s="1048"/>
      <c r="BM9" s="1048"/>
      <c r="BN9" s="1048"/>
      <c r="BO9" s="1048"/>
      <c r="BP9" s="1048"/>
      <c r="BQ9" s="1048"/>
      <c r="BR9" s="1048"/>
      <c r="BS9" s="1048"/>
      <c r="BT9" s="1048"/>
      <c r="BU9" s="1048"/>
      <c r="BV9" s="1048"/>
      <c r="BW9" s="1048"/>
      <c r="BX9" s="1048"/>
      <c r="BY9" s="1048"/>
      <c r="BZ9" s="1048"/>
      <c r="CA9" s="1048"/>
      <c r="CB9" s="1048"/>
      <c r="CC9" s="1048"/>
      <c r="CD9" s="1048"/>
      <c r="CE9" s="1048"/>
      <c r="CF9" s="1048"/>
      <c r="CG9" s="1048"/>
      <c r="CH9" s="1048"/>
      <c r="CI9" s="1048"/>
      <c r="CJ9" s="1048"/>
      <c r="CK9" s="1048"/>
      <c r="CL9" s="1048"/>
      <c r="CM9" s="1048"/>
      <c r="CN9" s="1048"/>
      <c r="CO9" s="1048"/>
      <c r="CP9" s="1048"/>
      <c r="CQ9" s="1048"/>
      <c r="CR9" s="1048"/>
      <c r="CS9" s="1048"/>
      <c r="CT9" s="1048"/>
      <c r="CU9" s="1048"/>
      <c r="CV9" s="1048"/>
      <c r="CW9" s="1048"/>
      <c r="CX9" s="1048"/>
      <c r="CY9" s="1048"/>
      <c r="CZ9" s="1048"/>
      <c r="DA9" s="1048"/>
      <c r="DB9" s="1048"/>
      <c r="DC9" s="1048"/>
      <c r="DD9" s="1048"/>
      <c r="DE9" s="1048"/>
      <c r="DF9" s="1048"/>
      <c r="DG9" s="1048"/>
      <c r="DH9" s="1048"/>
      <c r="DI9" s="1048"/>
      <c r="DJ9" s="1048"/>
      <c r="DK9" s="1048"/>
      <c r="DL9" s="1048"/>
      <c r="DM9" s="1048"/>
      <c r="DN9" s="1048"/>
      <c r="DO9" s="1048"/>
      <c r="DP9" s="1048"/>
      <c r="DQ9" s="1048"/>
      <c r="DR9" s="1048"/>
      <c r="DS9" s="1048"/>
      <c r="DT9" s="1048"/>
      <c r="DU9" s="1048"/>
      <c r="DV9" s="1048"/>
      <c r="DW9" s="1048"/>
      <c r="DX9" s="1048"/>
      <c r="DY9" s="1048"/>
      <c r="DZ9" s="1048"/>
      <c r="EA9" s="1048"/>
      <c r="EB9" s="1048"/>
      <c r="EC9" s="1048"/>
      <c r="ED9" s="1048"/>
      <c r="EE9" s="1048"/>
      <c r="EF9" s="1048"/>
      <c r="EG9" s="1048"/>
      <c r="EH9" s="1072"/>
      <c r="EI9" s="1068"/>
      <c r="EJ9" s="1069"/>
      <c r="EK9" s="1069"/>
      <c r="EL9" s="1069"/>
      <c r="EM9" s="1069"/>
      <c r="EN9" s="1069"/>
      <c r="EO9" s="1069"/>
      <c r="EP9" s="1069"/>
      <c r="EQ9" s="1069"/>
      <c r="ER9" s="1069"/>
      <c r="ES9" s="1069"/>
      <c r="ET9" s="1069"/>
      <c r="EU9" s="1070"/>
      <c r="EV9" s="1071"/>
      <c r="EW9" s="1071"/>
      <c r="EX9" s="1071"/>
      <c r="EY9" s="1071"/>
      <c r="EZ9" s="1071"/>
      <c r="FA9" s="1071"/>
      <c r="FB9" s="1071"/>
      <c r="FC9" s="1071"/>
      <c r="FD9" s="1071"/>
      <c r="FE9" s="1071"/>
      <c r="FF9" s="1071"/>
      <c r="FG9" s="1071"/>
      <c r="FH9" s="1071"/>
      <c r="FI9" s="1071"/>
    </row>
    <row r="10" spans="1:165" ht="17.100000000000001" customHeight="1">
      <c r="AH10" s="1073" t="s">
        <v>432</v>
      </c>
      <c r="AI10" s="1073"/>
      <c r="AJ10" s="1073"/>
      <c r="AK10" s="1073"/>
      <c r="AL10" s="1073"/>
      <c r="AM10" s="1073"/>
      <c r="AN10" s="1073"/>
      <c r="AO10" s="1073"/>
      <c r="AP10" s="1073"/>
      <c r="AQ10" s="1073"/>
      <c r="AR10" s="1073"/>
      <c r="AS10" s="1073"/>
      <c r="AT10" s="1073"/>
      <c r="AU10" s="1073"/>
      <c r="AV10" s="1073"/>
      <c r="AW10" s="1073"/>
      <c r="AX10" s="1073"/>
      <c r="AY10" s="1073"/>
      <c r="AZ10" s="1073"/>
      <c r="BA10" s="1073"/>
      <c r="BB10" s="1073"/>
      <c r="BC10" s="1073"/>
      <c r="BD10" s="1073"/>
      <c r="BE10" s="1073"/>
      <c r="BF10" s="1073"/>
      <c r="BG10" s="1073"/>
      <c r="BH10" s="1073"/>
      <c r="BI10" s="1073"/>
      <c r="BJ10" s="1073"/>
      <c r="BK10" s="1073"/>
      <c r="BL10" s="1073"/>
      <c r="BM10" s="1073"/>
      <c r="BN10" s="1073"/>
      <c r="BO10" s="1073"/>
      <c r="BP10" s="1073"/>
      <c r="BQ10" s="1073"/>
      <c r="BR10" s="1073"/>
      <c r="BS10" s="1073"/>
      <c r="BT10" s="1073"/>
      <c r="BU10" s="1073"/>
      <c r="BV10" s="1073"/>
      <c r="BW10" s="1073"/>
      <c r="BX10" s="1073"/>
      <c r="BY10" s="1073"/>
      <c r="BZ10" s="1073"/>
      <c r="CA10" s="1073"/>
      <c r="CB10" s="1073"/>
      <c r="CC10" s="1073"/>
      <c r="CD10" s="1073"/>
      <c r="CE10" s="1073"/>
      <c r="CF10" s="1073"/>
      <c r="CG10" s="1073"/>
      <c r="CH10" s="1073"/>
      <c r="CI10" s="1073"/>
      <c r="CJ10" s="1073"/>
      <c r="CK10" s="1073"/>
      <c r="CL10" s="1073"/>
      <c r="CM10" s="1073"/>
      <c r="CN10" s="1073"/>
      <c r="CO10" s="1073"/>
      <c r="CP10" s="1073"/>
      <c r="CQ10" s="1073"/>
      <c r="CR10" s="1073"/>
      <c r="CS10" s="1073"/>
      <c r="CT10" s="1073"/>
      <c r="CU10" s="1073"/>
      <c r="CV10" s="1073"/>
      <c r="CW10" s="1073"/>
      <c r="CX10" s="1073"/>
      <c r="CY10" s="1073"/>
      <c r="CZ10" s="1073"/>
      <c r="DA10" s="1073"/>
      <c r="DB10" s="1073"/>
      <c r="DC10" s="1073"/>
      <c r="DD10" s="1073"/>
      <c r="DE10" s="1073"/>
      <c r="DF10" s="1073"/>
      <c r="DG10" s="1073"/>
      <c r="DH10" s="1073"/>
      <c r="DI10" s="1073"/>
      <c r="DJ10" s="1073"/>
      <c r="DK10" s="1073"/>
      <c r="DL10" s="1073"/>
      <c r="DM10" s="1073"/>
      <c r="DN10" s="1073"/>
      <c r="DO10" s="1073"/>
      <c r="DP10" s="1073"/>
      <c r="DQ10" s="1073"/>
      <c r="DR10" s="1073"/>
      <c r="DS10" s="1073"/>
      <c r="DT10" s="1073"/>
      <c r="DU10" s="1073"/>
      <c r="DV10" s="1073"/>
      <c r="DW10" s="1073"/>
      <c r="DX10" s="1073"/>
      <c r="DY10" s="1073"/>
      <c r="DZ10" s="1073"/>
      <c r="EA10" s="1073"/>
      <c r="EB10" s="1073"/>
      <c r="EC10" s="1073"/>
      <c r="ED10" s="1073"/>
      <c r="EE10" s="1073"/>
      <c r="EF10" s="1073"/>
      <c r="EG10" s="1073"/>
      <c r="EH10" s="1074"/>
      <c r="EI10" s="1075" t="s">
        <v>17</v>
      </c>
      <c r="EJ10" s="1076"/>
      <c r="EK10" s="1076"/>
      <c r="EL10" s="1076"/>
      <c r="EM10" s="1076"/>
      <c r="EN10" s="1076"/>
      <c r="EO10" s="1076"/>
      <c r="EP10" s="1076"/>
      <c r="EQ10" s="1076"/>
      <c r="ER10" s="1076"/>
      <c r="ES10" s="1076"/>
      <c r="ET10" s="1076"/>
      <c r="EU10" s="1077"/>
      <c r="EV10" s="1078" t="s">
        <v>421</v>
      </c>
      <c r="EW10" s="1078"/>
      <c r="EX10" s="1078"/>
      <c r="EY10" s="1078"/>
      <c r="EZ10" s="1078"/>
      <c r="FA10" s="1078"/>
      <c r="FB10" s="1078"/>
      <c r="FC10" s="1078"/>
      <c r="FD10" s="1078"/>
      <c r="FE10" s="1078"/>
      <c r="FF10" s="1078"/>
      <c r="FG10" s="1078"/>
      <c r="FH10" s="1078"/>
      <c r="FI10" s="1078"/>
    </row>
    <row r="11" spans="1:165" ht="15" customHeight="1">
      <c r="ET11" s="588" t="s">
        <v>433</v>
      </c>
      <c r="EV11" s="1051"/>
      <c r="EW11" s="1051"/>
      <c r="EX11" s="1051"/>
      <c r="EY11" s="1051"/>
      <c r="EZ11" s="1051"/>
      <c r="FA11" s="1051"/>
      <c r="FB11" s="1051"/>
      <c r="FC11" s="1051"/>
      <c r="FD11" s="1051"/>
      <c r="FE11" s="1051"/>
      <c r="FF11" s="1051"/>
      <c r="FG11" s="1051"/>
      <c r="FH11" s="1051"/>
      <c r="FI11" s="1051"/>
    </row>
    <row r="12" spans="1:165" ht="15.6">
      <c r="B12" s="592"/>
      <c r="C12" s="592"/>
      <c r="D12" s="592"/>
      <c r="E12" s="592"/>
      <c r="F12" s="592"/>
      <c r="G12" s="592"/>
      <c r="H12" s="592"/>
      <c r="I12" s="592"/>
      <c r="J12" s="592"/>
      <c r="K12" s="592"/>
      <c r="L12" s="592"/>
      <c r="M12" s="592"/>
      <c r="N12" s="592"/>
      <c r="O12" s="592"/>
      <c r="P12" s="592"/>
      <c r="Q12" s="592"/>
      <c r="R12" s="592"/>
      <c r="S12" s="592"/>
      <c r="T12" s="592"/>
      <c r="U12" s="592"/>
      <c r="V12" s="592"/>
      <c r="W12" s="592"/>
      <c r="X12" s="592"/>
      <c r="Y12" s="592"/>
      <c r="Z12" s="592"/>
      <c r="AA12" s="592"/>
      <c r="AB12" s="592"/>
      <c r="AC12" s="592"/>
      <c r="AD12" s="592"/>
      <c r="AE12" s="592"/>
      <c r="AF12" s="592"/>
      <c r="AG12" s="592"/>
      <c r="AH12" s="592"/>
      <c r="AI12" s="592"/>
      <c r="AJ12" s="592"/>
      <c r="AK12" s="592"/>
      <c r="AL12" s="592"/>
      <c r="AM12" s="592"/>
      <c r="AN12" s="592"/>
      <c r="AO12" s="592"/>
      <c r="AP12" s="592"/>
      <c r="AQ12" s="592"/>
      <c r="AR12" s="592"/>
      <c r="AS12" s="592"/>
      <c r="AT12" s="592"/>
      <c r="AU12" s="592"/>
      <c r="AV12" s="592"/>
      <c r="AW12" s="592"/>
      <c r="AX12" s="592"/>
      <c r="AY12" s="592"/>
      <c r="AZ12" s="592"/>
      <c r="BA12" s="592"/>
      <c r="BB12" s="592"/>
      <c r="BC12" s="592"/>
      <c r="BD12" s="592"/>
      <c r="BE12" s="592"/>
      <c r="BF12" s="592"/>
      <c r="BG12" s="592"/>
      <c r="BH12" s="592"/>
      <c r="BI12" s="592"/>
      <c r="BJ12" s="592"/>
      <c r="BK12" s="592"/>
      <c r="BL12" s="592"/>
      <c r="BM12" s="592"/>
      <c r="BN12" s="592"/>
      <c r="BO12" s="592"/>
      <c r="BP12" s="592"/>
      <c r="BQ12" s="592"/>
      <c r="BR12" s="592"/>
      <c r="BS12" s="592"/>
      <c r="BT12" s="593"/>
      <c r="BU12" s="594"/>
      <c r="BV12" s="594"/>
      <c r="BW12" s="594"/>
      <c r="BX12" s="594"/>
      <c r="BY12" s="594"/>
      <c r="BZ12" s="594"/>
      <c r="CA12" s="594"/>
      <c r="CB12" s="594"/>
      <c r="CC12" s="594"/>
      <c r="CD12" s="595"/>
      <c r="CE12" s="595"/>
      <c r="CF12" s="595"/>
      <c r="CG12" s="595"/>
      <c r="CH12" s="595"/>
      <c r="CI12" s="595"/>
      <c r="CJ12" s="595"/>
      <c r="CK12" s="595"/>
      <c r="CL12" s="595"/>
      <c r="CM12" s="595"/>
      <c r="CN12" s="595"/>
      <c r="CO12" s="595"/>
      <c r="CP12" s="595"/>
      <c r="CQ12" s="595"/>
      <c r="CR12" s="595"/>
      <c r="CS12" s="595"/>
      <c r="CT12" s="595"/>
      <c r="CU12" s="595"/>
      <c r="CV12" s="595"/>
      <c r="CW12" s="595"/>
      <c r="CX12" s="595"/>
      <c r="CY12" s="595"/>
      <c r="CZ12" s="595"/>
      <c r="DA12" s="595"/>
      <c r="DB12" s="595"/>
      <c r="DC12" s="595"/>
      <c r="DD12" s="595"/>
      <c r="DH12" s="640" t="s">
        <v>31</v>
      </c>
      <c r="DI12" s="640"/>
      <c r="DJ12" s="640"/>
      <c r="DK12" s="640"/>
      <c r="DL12" s="640"/>
      <c r="DM12" s="640"/>
      <c r="DN12" s="640"/>
      <c r="DO12" s="640"/>
      <c r="DP12" s="640"/>
      <c r="DQ12" s="640"/>
      <c r="DR12" s="640"/>
      <c r="DS12" s="640"/>
      <c r="DT12" s="640"/>
      <c r="DU12" s="640"/>
      <c r="DV12" s="640"/>
      <c r="DW12" s="640"/>
      <c r="DX12" s="640"/>
      <c r="DY12" s="640"/>
      <c r="DZ12" s="640"/>
      <c r="EA12" s="640"/>
      <c r="EB12" s="640"/>
      <c r="EC12" s="640"/>
      <c r="ED12" s="640"/>
      <c r="EE12" s="640"/>
      <c r="EF12" s="640"/>
      <c r="EG12" s="640"/>
      <c r="EH12" s="640"/>
      <c r="EL12" s="587"/>
      <c r="EM12" s="587"/>
      <c r="EN12" s="587"/>
      <c r="EO12" s="587"/>
      <c r="EP12" s="587"/>
      <c r="EQ12" s="587"/>
      <c r="ER12" s="587"/>
      <c r="ES12" s="587"/>
      <c r="ET12" s="588"/>
      <c r="EU12" s="587"/>
      <c r="EV12" s="597"/>
      <c r="EW12" s="597"/>
      <c r="EX12" s="597"/>
      <c r="EY12" s="597"/>
      <c r="EZ12" s="597"/>
      <c r="FA12" s="597"/>
      <c r="FB12" s="597"/>
      <c r="FC12" s="597"/>
      <c r="FD12" s="597"/>
      <c r="FE12" s="597"/>
      <c r="FF12" s="597"/>
      <c r="FG12" s="597"/>
      <c r="FH12" s="597"/>
      <c r="FI12" s="597"/>
    </row>
    <row r="13" spans="1:165">
      <c r="B13" s="1052" t="s">
        <v>434</v>
      </c>
      <c r="C13" s="1053"/>
      <c r="D13" s="1053"/>
      <c r="E13" s="1053"/>
      <c r="F13" s="1053"/>
      <c r="G13" s="1053"/>
      <c r="H13" s="1053"/>
      <c r="I13" s="1053"/>
      <c r="J13" s="1053"/>
      <c r="K13" s="1053"/>
      <c r="L13" s="1053"/>
      <c r="M13" s="1053"/>
      <c r="N13" s="1053"/>
      <c r="O13" s="1053"/>
      <c r="P13" s="1053"/>
      <c r="Q13" s="1053"/>
      <c r="R13" s="1053"/>
      <c r="S13" s="1053"/>
      <c r="T13" s="1053"/>
      <c r="U13" s="1053"/>
      <c r="V13" s="1053"/>
      <c r="W13" s="1053"/>
      <c r="X13" s="1053"/>
      <c r="Y13" s="1053"/>
      <c r="Z13" s="1053"/>
      <c r="AA13" s="1053"/>
      <c r="AB13" s="1053"/>
      <c r="AC13" s="1053"/>
      <c r="AD13" s="1053"/>
      <c r="AE13" s="1053"/>
      <c r="AF13" s="1053"/>
      <c r="AG13" s="1053"/>
      <c r="AH13" s="1053"/>
      <c r="AI13" s="1053"/>
      <c r="AJ13" s="1053"/>
      <c r="AK13" s="1053"/>
      <c r="AL13" s="1053"/>
      <c r="AM13" s="1053"/>
      <c r="AN13" s="1053"/>
      <c r="AO13" s="1053"/>
      <c r="AP13" s="1053"/>
      <c r="AQ13" s="1053"/>
      <c r="AR13" s="1053"/>
      <c r="AS13" s="1053"/>
      <c r="AT13" s="1053"/>
      <c r="AU13" s="1053"/>
      <c r="AV13" s="1053"/>
      <c r="AW13" s="1053"/>
      <c r="AX13" s="1053"/>
      <c r="AY13" s="1053"/>
      <c r="AZ13" s="1053"/>
      <c r="BA13" s="1053"/>
      <c r="BB13" s="1053"/>
      <c r="BC13" s="1053"/>
      <c r="BD13" s="1053"/>
      <c r="BE13" s="1053"/>
      <c r="BF13" s="1053"/>
      <c r="BG13" s="1053"/>
      <c r="BH13" s="1053"/>
      <c r="BI13" s="1053"/>
      <c r="BJ13" s="1053"/>
      <c r="BK13" s="1053"/>
      <c r="BL13" s="1053"/>
      <c r="BM13" s="1053"/>
      <c r="BN13" s="1053"/>
      <c r="BO13" s="1053"/>
      <c r="BP13" s="1053"/>
      <c r="BQ13" s="1053"/>
      <c r="BR13" s="1053"/>
      <c r="BS13" s="1053"/>
      <c r="BT13" s="1053"/>
      <c r="BU13" s="1053"/>
      <c r="BV13" s="1053"/>
      <c r="BW13" s="1053"/>
      <c r="BX13" s="1053"/>
      <c r="BY13" s="1053"/>
      <c r="BZ13" s="1053"/>
      <c r="CA13" s="1053"/>
      <c r="CB13" s="1053"/>
      <c r="CC13" s="594"/>
      <c r="CD13" s="595"/>
      <c r="CE13" s="1054" t="s">
        <v>25</v>
      </c>
      <c r="CF13" s="1055"/>
      <c r="CG13" s="1055"/>
      <c r="CH13" s="1055"/>
      <c r="CI13" s="1055"/>
      <c r="CJ13" s="1055"/>
      <c r="CK13" s="1055"/>
      <c r="CL13" s="1055"/>
      <c r="CM13" s="1055"/>
      <c r="CN13" s="1055"/>
      <c r="CO13" s="1055"/>
      <c r="CP13" s="1055"/>
      <c r="CQ13" s="1055"/>
      <c r="CR13" s="1054" t="s">
        <v>24</v>
      </c>
      <c r="CS13" s="1056"/>
      <c r="CT13" s="1056"/>
      <c r="CU13" s="1056"/>
      <c r="CV13" s="1056"/>
      <c r="CW13" s="1056"/>
      <c r="CX13" s="1056"/>
      <c r="CY13" s="1056"/>
      <c r="CZ13" s="1056"/>
      <c r="DA13" s="1056"/>
      <c r="DB13" s="1056"/>
      <c r="DC13" s="1056"/>
      <c r="DD13" s="1056"/>
      <c r="DE13" s="1056"/>
      <c r="DF13" s="1056"/>
      <c r="DG13" s="1056"/>
      <c r="DH13" s="639" t="s">
        <v>20</v>
      </c>
      <c r="DI13" s="599"/>
      <c r="DJ13" s="600"/>
      <c r="DK13" s="1012" t="s">
        <v>74</v>
      </c>
      <c r="DL13" s="1012"/>
      <c r="DM13" s="1012"/>
      <c r="DN13" s="1012"/>
      <c r="DO13" s="1012"/>
      <c r="DP13" s="1012"/>
      <c r="DQ13" s="1057" t="s">
        <v>435</v>
      </c>
      <c r="DR13" s="1058"/>
      <c r="DS13" s="1058"/>
      <c r="DT13" s="1058"/>
      <c r="DU13" s="1058"/>
      <c r="DV13" s="1058"/>
      <c r="DW13" s="1058"/>
      <c r="DX13" s="1058"/>
      <c r="DY13" s="1058"/>
      <c r="DZ13" s="1058"/>
      <c r="EA13" s="1058"/>
      <c r="EB13" s="1058"/>
      <c r="EC13" s="1058"/>
      <c r="ED13" s="1058"/>
      <c r="EE13" s="1058"/>
      <c r="EF13" s="1058"/>
      <c r="EG13" s="1058"/>
      <c r="EH13" s="1058"/>
      <c r="EI13" s="1058"/>
      <c r="EJ13" s="1058"/>
      <c r="EK13" s="1058"/>
      <c r="EL13" s="1058"/>
      <c r="EM13" s="1058"/>
      <c r="EN13" s="1058"/>
      <c r="EO13" s="1058"/>
      <c r="EP13" s="1058"/>
      <c r="EQ13" s="1058"/>
      <c r="ER13" s="1058"/>
      <c r="ES13" s="1058"/>
      <c r="ET13" s="1058"/>
      <c r="EU13" s="1059"/>
      <c r="EV13" s="1018">
        <v>42858</v>
      </c>
      <c r="EW13" s="1018"/>
      <c r="EX13" s="1018"/>
      <c r="EY13" s="1018"/>
      <c r="EZ13" s="1018"/>
      <c r="FA13" s="1018"/>
      <c r="FB13" s="1018"/>
      <c r="FC13" s="1018"/>
      <c r="FD13" s="1018"/>
      <c r="FE13" s="1018"/>
      <c r="FF13" s="1018"/>
      <c r="FG13" s="1018"/>
      <c r="FH13" s="1018"/>
      <c r="FI13" s="1018"/>
    </row>
    <row r="14" spans="1:165" ht="26.25" customHeight="1">
      <c r="B14" s="1053"/>
      <c r="C14" s="1053"/>
      <c r="D14" s="1053"/>
      <c r="E14" s="1053"/>
      <c r="F14" s="1053"/>
      <c r="G14" s="1053"/>
      <c r="H14" s="1053"/>
      <c r="I14" s="1053"/>
      <c r="J14" s="1053"/>
      <c r="K14" s="1053"/>
      <c r="L14" s="1053"/>
      <c r="M14" s="1053"/>
      <c r="N14" s="1053"/>
      <c r="O14" s="1053"/>
      <c r="P14" s="1053"/>
      <c r="Q14" s="1053"/>
      <c r="R14" s="1053"/>
      <c r="S14" s="1053"/>
      <c r="T14" s="1053"/>
      <c r="U14" s="1053"/>
      <c r="V14" s="1053"/>
      <c r="W14" s="1053"/>
      <c r="X14" s="1053"/>
      <c r="Y14" s="1053"/>
      <c r="Z14" s="1053"/>
      <c r="AA14" s="1053"/>
      <c r="AB14" s="1053"/>
      <c r="AC14" s="1053"/>
      <c r="AD14" s="1053"/>
      <c r="AE14" s="1053"/>
      <c r="AF14" s="1053"/>
      <c r="AG14" s="1053"/>
      <c r="AH14" s="1053"/>
      <c r="AI14" s="1053"/>
      <c r="AJ14" s="1053"/>
      <c r="AK14" s="1053"/>
      <c r="AL14" s="1053"/>
      <c r="AM14" s="1053"/>
      <c r="AN14" s="1053"/>
      <c r="AO14" s="1053"/>
      <c r="AP14" s="1053"/>
      <c r="AQ14" s="1053"/>
      <c r="AR14" s="1053"/>
      <c r="AS14" s="1053"/>
      <c r="AT14" s="1053"/>
      <c r="AU14" s="1053"/>
      <c r="AV14" s="1053"/>
      <c r="AW14" s="1053"/>
      <c r="AX14" s="1053"/>
      <c r="AY14" s="1053"/>
      <c r="AZ14" s="1053"/>
      <c r="BA14" s="1053"/>
      <c r="BB14" s="1053"/>
      <c r="BC14" s="1053"/>
      <c r="BD14" s="1053"/>
      <c r="BE14" s="1053"/>
      <c r="BF14" s="1053"/>
      <c r="BG14" s="1053"/>
      <c r="BH14" s="1053"/>
      <c r="BI14" s="1053"/>
      <c r="BJ14" s="1053"/>
      <c r="BK14" s="1053"/>
      <c r="BL14" s="1053"/>
      <c r="BM14" s="1053"/>
      <c r="BN14" s="1053"/>
      <c r="BO14" s="1053"/>
      <c r="BP14" s="1053"/>
      <c r="BQ14" s="1053"/>
      <c r="BR14" s="1053"/>
      <c r="BS14" s="1053"/>
      <c r="BT14" s="1053"/>
      <c r="BU14" s="1053"/>
      <c r="BV14" s="1053"/>
      <c r="BW14" s="1053"/>
      <c r="BX14" s="1053"/>
      <c r="BY14" s="1053"/>
      <c r="BZ14" s="1053"/>
      <c r="CA14" s="1053"/>
      <c r="CB14" s="1053"/>
      <c r="CC14" s="594"/>
      <c r="CD14" s="601"/>
      <c r="CE14" s="1060" t="s">
        <v>508</v>
      </c>
      <c r="CF14" s="1061"/>
      <c r="CG14" s="1061"/>
      <c r="CH14" s="1061"/>
      <c r="CI14" s="1061"/>
      <c r="CJ14" s="1061"/>
      <c r="CK14" s="1061"/>
      <c r="CL14" s="1061"/>
      <c r="CM14" s="1061"/>
      <c r="CN14" s="1061"/>
      <c r="CO14" s="1061"/>
      <c r="CP14" s="1061"/>
      <c r="CQ14" s="1061"/>
      <c r="CR14" s="1062">
        <v>42880</v>
      </c>
      <c r="CS14" s="1063"/>
      <c r="CT14" s="1063"/>
      <c r="CU14" s="1063"/>
      <c r="CV14" s="1063"/>
      <c r="CW14" s="1063"/>
      <c r="CX14" s="1063"/>
      <c r="CY14" s="1063"/>
      <c r="CZ14" s="1063"/>
      <c r="DA14" s="1063"/>
      <c r="DB14" s="1063"/>
      <c r="DC14" s="1063"/>
      <c r="DD14" s="1063"/>
      <c r="DE14" s="1063"/>
      <c r="DF14" s="1063"/>
      <c r="DG14" s="1063"/>
      <c r="DH14" s="602" t="s">
        <v>502</v>
      </c>
      <c r="DI14" s="599"/>
      <c r="DJ14" s="600"/>
      <c r="DK14" s="1012"/>
      <c r="DL14" s="1012"/>
      <c r="DM14" s="1012"/>
      <c r="DN14" s="1012"/>
      <c r="DO14" s="1012"/>
      <c r="DP14" s="1012"/>
      <c r="DQ14" s="1057" t="s">
        <v>436</v>
      </c>
      <c r="DR14" s="1058"/>
      <c r="DS14" s="1058"/>
      <c r="DT14" s="1058"/>
      <c r="DU14" s="1058"/>
      <c r="DV14" s="1058"/>
      <c r="DW14" s="1058"/>
      <c r="DX14" s="1058"/>
      <c r="DY14" s="1058"/>
      <c r="DZ14" s="1058"/>
      <c r="EA14" s="1058"/>
      <c r="EB14" s="1058"/>
      <c r="EC14" s="1058"/>
      <c r="ED14" s="1058"/>
      <c r="EE14" s="1058"/>
      <c r="EF14" s="1058"/>
      <c r="EG14" s="1058"/>
      <c r="EH14" s="1058"/>
      <c r="EI14" s="1058"/>
      <c r="EJ14" s="1058"/>
      <c r="EK14" s="1058"/>
      <c r="EL14" s="1058"/>
      <c r="EM14" s="1058"/>
      <c r="EN14" s="1058"/>
      <c r="EO14" s="1058"/>
      <c r="EP14" s="1058"/>
      <c r="EQ14" s="1058"/>
      <c r="ER14" s="1058"/>
      <c r="ES14" s="1058"/>
      <c r="ET14" s="1058"/>
      <c r="EU14" s="1059"/>
      <c r="EV14" s="1018">
        <v>42875</v>
      </c>
      <c r="EW14" s="1018"/>
      <c r="EX14" s="1018"/>
      <c r="EY14" s="1018"/>
      <c r="EZ14" s="1018"/>
      <c r="FA14" s="1018"/>
      <c r="FB14" s="1018"/>
      <c r="FC14" s="1018"/>
      <c r="FD14" s="1018"/>
      <c r="FE14" s="1018"/>
      <c r="FF14" s="1018"/>
      <c r="FG14" s="1018"/>
      <c r="FH14" s="1018"/>
      <c r="FI14" s="1018"/>
    </row>
    <row r="15" spans="1:165" ht="15" customHeight="1">
      <c r="B15" s="74" t="s">
        <v>437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AB15" s="1019"/>
      <c r="AC15" s="1019"/>
      <c r="AD15" s="1019"/>
      <c r="AE15" s="1019"/>
      <c r="AF15" s="1019"/>
      <c r="AG15" s="1019"/>
      <c r="AH15" s="1019"/>
      <c r="AI15" s="1019"/>
      <c r="AJ15" s="1019"/>
      <c r="AK15" s="1019"/>
      <c r="AL15" s="1019"/>
      <c r="AM15" s="1019"/>
      <c r="AN15" s="1019"/>
      <c r="AO15" s="1019"/>
      <c r="AP15" s="1019"/>
      <c r="AQ15" s="1019"/>
      <c r="AR15" s="1019"/>
      <c r="AS15" s="1019"/>
      <c r="AT15" s="1019"/>
      <c r="AU15" s="1019"/>
      <c r="AV15" s="1019"/>
      <c r="AW15" s="1019"/>
      <c r="AX15" s="1019"/>
      <c r="AY15" s="1019"/>
      <c r="AZ15" s="1019"/>
      <c r="BA15" s="1019"/>
      <c r="BB15" s="1019"/>
      <c r="BC15" s="1019"/>
      <c r="BD15" s="1019"/>
      <c r="BE15" s="1019"/>
      <c r="BF15" s="1019"/>
      <c r="BG15" s="1019"/>
      <c r="BH15" s="1019"/>
      <c r="BI15" s="1019"/>
      <c r="BJ15" s="1019"/>
      <c r="BK15" s="1019"/>
      <c r="BL15" s="1019"/>
      <c r="BM15" s="1019"/>
      <c r="BN15" s="1019"/>
      <c r="BO15" s="1019"/>
      <c r="BP15" s="1019"/>
      <c r="BQ15" s="1019"/>
      <c r="BR15" s="1019"/>
      <c r="BS15" s="1019"/>
      <c r="BT15" s="1019"/>
      <c r="BU15" s="1019"/>
      <c r="BV15" s="1019"/>
      <c r="BW15" s="1019"/>
      <c r="BX15" s="1019"/>
      <c r="BY15" s="1019"/>
      <c r="BZ15" s="1019"/>
      <c r="CA15" s="1019"/>
      <c r="CB15" s="1019"/>
      <c r="CC15" s="1019"/>
      <c r="CD15" s="1019"/>
      <c r="CE15" s="1019"/>
      <c r="CF15" s="1019"/>
      <c r="CG15" s="1019"/>
      <c r="CH15" s="1019"/>
      <c r="CI15" s="1019"/>
      <c r="CJ15" s="1019"/>
      <c r="CK15" s="1019"/>
      <c r="CL15" s="1019"/>
      <c r="CM15" s="1019"/>
      <c r="CN15" s="1019"/>
      <c r="CO15" s="1019"/>
      <c r="CP15" s="1019"/>
      <c r="CQ15" s="1019"/>
      <c r="CR15" s="1019"/>
      <c r="CS15" s="1019"/>
      <c r="CT15" s="1019"/>
      <c r="CU15" s="1019"/>
      <c r="CV15" s="1019"/>
      <c r="CW15" s="1019"/>
      <c r="CX15" s="1019"/>
      <c r="CY15" s="1019"/>
      <c r="CZ15" s="1019"/>
      <c r="DA15" s="1019"/>
      <c r="DB15" s="1019"/>
      <c r="DC15" s="1019"/>
      <c r="DD15" s="1019"/>
      <c r="DE15" s="1019"/>
      <c r="DF15" s="1019"/>
      <c r="DG15" s="1019"/>
      <c r="DH15" s="1019"/>
      <c r="DI15" s="1019"/>
      <c r="DJ15" s="1019"/>
      <c r="DK15" s="1019"/>
      <c r="DL15" s="1019"/>
      <c r="DM15" s="1019"/>
      <c r="DN15" s="1019"/>
      <c r="DO15" s="1019"/>
      <c r="DP15" s="1019"/>
      <c r="DQ15" s="1019"/>
      <c r="DR15" s="1019"/>
      <c r="DS15" s="1019"/>
      <c r="DT15" s="1019"/>
      <c r="DU15" s="1019"/>
      <c r="DV15" s="1019"/>
      <c r="DW15" s="1019"/>
      <c r="DX15" s="1019"/>
      <c r="DY15" s="1019"/>
      <c r="DZ15" s="1019"/>
      <c r="EA15" s="1019"/>
      <c r="EB15" s="1019"/>
      <c r="EC15" s="1019"/>
      <c r="ED15" s="1019"/>
      <c r="EE15" s="1019"/>
      <c r="EF15" s="1019"/>
      <c r="EG15" s="1019"/>
      <c r="EH15" s="1019"/>
      <c r="EI15" s="595"/>
      <c r="ET15" s="588" t="s">
        <v>14</v>
      </c>
      <c r="EV15" s="1020"/>
      <c r="EW15" s="1020"/>
      <c r="EX15" s="1020"/>
      <c r="EY15" s="1020"/>
      <c r="EZ15" s="1020"/>
      <c r="FA15" s="1020"/>
      <c r="FB15" s="1020"/>
      <c r="FC15" s="1020"/>
      <c r="FD15" s="1020"/>
      <c r="FE15" s="1020"/>
      <c r="FF15" s="1020"/>
      <c r="FG15" s="1020"/>
      <c r="FH15" s="1020"/>
      <c r="FI15" s="1020"/>
    </row>
    <row r="16" spans="1:165" ht="8.1" customHeight="1">
      <c r="AB16" s="1021" t="s">
        <v>426</v>
      </c>
      <c r="AC16" s="1021"/>
      <c r="AD16" s="1021"/>
      <c r="AE16" s="1021"/>
      <c r="AF16" s="1021"/>
      <c r="AG16" s="1021"/>
      <c r="AH16" s="1021"/>
      <c r="AI16" s="1021"/>
      <c r="AJ16" s="1021"/>
      <c r="AK16" s="1021"/>
      <c r="AL16" s="1021"/>
      <c r="AM16" s="1021"/>
      <c r="AN16" s="1021"/>
      <c r="AO16" s="1021"/>
      <c r="AP16" s="1021"/>
      <c r="AQ16" s="1021"/>
      <c r="AR16" s="1021"/>
      <c r="AS16" s="1021"/>
      <c r="AT16" s="1021"/>
      <c r="AU16" s="1021"/>
      <c r="AV16" s="1021"/>
      <c r="AW16" s="1021"/>
      <c r="AX16" s="1021"/>
      <c r="AY16" s="1021"/>
      <c r="AZ16" s="1021"/>
      <c r="BA16" s="1021"/>
      <c r="BB16" s="1021"/>
      <c r="BC16" s="1021"/>
      <c r="BD16" s="1021"/>
      <c r="BE16" s="1021"/>
      <c r="BF16" s="1021"/>
      <c r="BG16" s="1021"/>
      <c r="BH16" s="1021"/>
      <c r="BI16" s="1021"/>
      <c r="BJ16" s="1021"/>
      <c r="BK16" s="1021"/>
      <c r="BL16" s="1021"/>
      <c r="BM16" s="1021"/>
      <c r="BN16" s="1021"/>
      <c r="BO16" s="1021"/>
      <c r="BP16" s="1021"/>
      <c r="BQ16" s="1021"/>
      <c r="BR16" s="1021"/>
      <c r="BS16" s="1021"/>
      <c r="BT16" s="1021"/>
      <c r="BU16" s="1021"/>
      <c r="BV16" s="1021"/>
      <c r="BW16" s="1021"/>
      <c r="BX16" s="1021"/>
      <c r="BY16" s="1021"/>
      <c r="BZ16" s="1021"/>
      <c r="CA16" s="1021"/>
      <c r="CB16" s="1021"/>
      <c r="CC16" s="1021"/>
      <c r="CD16" s="1021"/>
      <c r="CE16" s="1021"/>
      <c r="CF16" s="1021"/>
      <c r="CG16" s="1021"/>
      <c r="CH16" s="1021"/>
      <c r="CI16" s="1021"/>
      <c r="CJ16" s="1021"/>
      <c r="CK16" s="1021"/>
      <c r="CL16" s="1021"/>
      <c r="CM16" s="1021"/>
      <c r="CN16" s="1021"/>
      <c r="CO16" s="1021"/>
      <c r="CP16" s="1021"/>
      <c r="CQ16" s="1021"/>
      <c r="CR16" s="1021"/>
      <c r="CS16" s="1021"/>
      <c r="CT16" s="1021"/>
      <c r="CU16" s="1021"/>
      <c r="CV16" s="1021"/>
      <c r="CW16" s="1021"/>
      <c r="CX16" s="1021"/>
      <c r="CY16" s="1021"/>
      <c r="CZ16" s="1021"/>
      <c r="DA16" s="1021"/>
      <c r="DB16" s="1021"/>
      <c r="DC16" s="1021"/>
      <c r="DD16" s="1021"/>
      <c r="DE16" s="1021"/>
      <c r="DF16" s="1021"/>
      <c r="DG16" s="1021"/>
      <c r="DH16" s="1021"/>
      <c r="DI16" s="1021"/>
      <c r="DJ16" s="1021"/>
      <c r="DK16" s="1021"/>
      <c r="DL16" s="1021"/>
      <c r="DM16" s="1021"/>
      <c r="DN16" s="1021"/>
      <c r="DO16" s="1021"/>
      <c r="DP16" s="1021"/>
      <c r="DQ16" s="1021"/>
      <c r="DR16" s="1021"/>
      <c r="DS16" s="1021"/>
      <c r="DT16" s="1021"/>
      <c r="DU16" s="1021"/>
      <c r="DV16" s="1021"/>
      <c r="DW16" s="1021"/>
      <c r="DX16" s="1021"/>
      <c r="DY16" s="1021"/>
      <c r="DZ16" s="1021"/>
      <c r="EA16" s="1021"/>
      <c r="EB16" s="1021"/>
      <c r="EC16" s="1021"/>
      <c r="ED16" s="1021"/>
      <c r="EE16" s="1021"/>
      <c r="EF16" s="1021"/>
      <c r="EG16" s="1021"/>
      <c r="EH16" s="1021"/>
      <c r="EI16" s="603"/>
      <c r="EV16" s="1022" t="s">
        <v>438</v>
      </c>
      <c r="EW16" s="1023"/>
      <c r="EX16" s="1023"/>
      <c r="EY16" s="1023"/>
      <c r="EZ16" s="1023"/>
      <c r="FA16" s="1023"/>
      <c r="FB16" s="1023"/>
      <c r="FC16" s="1023"/>
      <c r="FD16" s="1023"/>
      <c r="FE16" s="1023"/>
      <c r="FF16" s="1023"/>
      <c r="FG16" s="1023"/>
      <c r="FH16" s="1023"/>
      <c r="FI16" s="1024"/>
    </row>
    <row r="17" spans="1:165" ht="15" customHeight="1">
      <c r="B17" s="74" t="s">
        <v>439</v>
      </c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AB17" s="1028" t="s">
        <v>440</v>
      </c>
      <c r="AC17" s="1028"/>
      <c r="AD17" s="1028"/>
      <c r="AE17" s="1028"/>
      <c r="AF17" s="1028"/>
      <c r="AG17" s="1028"/>
      <c r="AH17" s="1028"/>
      <c r="AI17" s="1028"/>
      <c r="AJ17" s="1028"/>
      <c r="AK17" s="1028"/>
      <c r="AL17" s="1028"/>
      <c r="AM17" s="1028"/>
      <c r="AN17" s="1028"/>
      <c r="AO17" s="1028"/>
      <c r="AP17" s="1028"/>
      <c r="AQ17" s="1028"/>
      <c r="AR17" s="1028"/>
      <c r="AS17" s="1028"/>
      <c r="AT17" s="1028"/>
      <c r="AU17" s="1028"/>
      <c r="AV17" s="1028"/>
      <c r="AW17" s="1028"/>
      <c r="AX17" s="1028"/>
      <c r="AY17" s="1028"/>
      <c r="AZ17" s="1028"/>
      <c r="BA17" s="1028"/>
      <c r="BB17" s="1028"/>
      <c r="BC17" s="1028"/>
      <c r="BD17" s="1028"/>
      <c r="BE17" s="1028"/>
      <c r="BF17" s="1028"/>
      <c r="BG17" s="1028"/>
      <c r="BH17" s="1028"/>
      <c r="BI17" s="1028"/>
      <c r="BJ17" s="1028"/>
      <c r="BK17" s="1028"/>
      <c r="BL17" s="1028"/>
      <c r="BM17" s="1028"/>
      <c r="BN17" s="1028"/>
      <c r="BO17" s="1028"/>
      <c r="BP17" s="1028"/>
      <c r="BQ17" s="1028"/>
      <c r="BR17" s="1028"/>
      <c r="BS17" s="1028"/>
      <c r="BT17" s="1028"/>
      <c r="BU17" s="1028"/>
      <c r="BV17" s="1028"/>
      <c r="BW17" s="1028"/>
      <c r="BX17" s="1028"/>
      <c r="BY17" s="1028"/>
      <c r="BZ17" s="1028"/>
      <c r="CA17" s="1028"/>
      <c r="CB17" s="1028"/>
      <c r="CC17" s="1028"/>
      <c r="CD17" s="1028"/>
      <c r="CE17" s="1028"/>
      <c r="CF17" s="1028"/>
      <c r="CG17" s="1028"/>
      <c r="CH17" s="1028"/>
      <c r="CI17" s="1028"/>
      <c r="CJ17" s="1028"/>
      <c r="CK17" s="1028"/>
      <c r="CL17" s="1028"/>
      <c r="CM17" s="1028"/>
      <c r="CN17" s="1028"/>
      <c r="CO17" s="1028"/>
      <c r="CP17" s="1028"/>
      <c r="CQ17" s="1028"/>
      <c r="CR17" s="1028"/>
      <c r="CS17" s="1028"/>
      <c r="CT17" s="1028"/>
      <c r="CU17" s="1028"/>
      <c r="CV17" s="1028"/>
      <c r="CW17" s="1028"/>
      <c r="CX17" s="1028"/>
      <c r="CY17" s="1028"/>
      <c r="CZ17" s="1028"/>
      <c r="DA17" s="1028"/>
      <c r="DB17" s="1028"/>
      <c r="DC17" s="1028"/>
      <c r="DD17" s="1028"/>
      <c r="DE17" s="1028"/>
      <c r="DF17" s="1028"/>
      <c r="DG17" s="1028"/>
      <c r="DH17" s="1028"/>
      <c r="DI17" s="1028"/>
      <c r="DJ17" s="1028"/>
      <c r="DK17" s="1028"/>
      <c r="DL17" s="1028"/>
      <c r="DM17" s="1028"/>
      <c r="DN17" s="1028"/>
      <c r="DO17" s="1028"/>
      <c r="DP17" s="1028"/>
      <c r="DQ17" s="1028"/>
      <c r="DR17" s="1028"/>
      <c r="DS17" s="1028"/>
      <c r="DT17" s="1028"/>
      <c r="DU17" s="1028"/>
      <c r="DV17" s="1028"/>
      <c r="DW17" s="1028"/>
      <c r="DX17" s="1028"/>
      <c r="DY17" s="1028"/>
      <c r="DZ17" s="1028"/>
      <c r="EA17" s="1028"/>
      <c r="EB17" s="1028"/>
      <c r="EC17" s="1028"/>
      <c r="ED17" s="1028"/>
      <c r="EE17" s="1028"/>
      <c r="EF17" s="1028"/>
      <c r="EG17" s="1028"/>
      <c r="EH17" s="1028"/>
      <c r="EI17" s="595"/>
      <c r="ET17" s="588" t="s">
        <v>14</v>
      </c>
      <c r="EV17" s="1025"/>
      <c r="EW17" s="1026"/>
      <c r="EX17" s="1026"/>
      <c r="EY17" s="1026"/>
      <c r="EZ17" s="1026"/>
      <c r="FA17" s="1026"/>
      <c r="FB17" s="1026"/>
      <c r="FC17" s="1026"/>
      <c r="FD17" s="1026"/>
      <c r="FE17" s="1026"/>
      <c r="FF17" s="1026"/>
      <c r="FG17" s="1026"/>
      <c r="FH17" s="1026"/>
      <c r="FI17" s="1027"/>
    </row>
    <row r="18" spans="1:165" ht="8.1" hidden="1" customHeight="1">
      <c r="AB18" s="1021" t="s">
        <v>426</v>
      </c>
      <c r="AC18" s="1021"/>
      <c r="AD18" s="1021"/>
      <c r="AE18" s="1021"/>
      <c r="AF18" s="1021"/>
      <c r="AG18" s="1021"/>
      <c r="AH18" s="1021"/>
      <c r="AI18" s="1021"/>
      <c r="AJ18" s="1021"/>
      <c r="AK18" s="1021"/>
      <c r="AL18" s="1021"/>
      <c r="AM18" s="1021"/>
      <c r="AN18" s="1021"/>
      <c r="AO18" s="1021"/>
      <c r="AP18" s="1021"/>
      <c r="AQ18" s="1021"/>
      <c r="AR18" s="1021"/>
      <c r="AS18" s="1021"/>
      <c r="AT18" s="1021"/>
      <c r="AU18" s="1021"/>
      <c r="AV18" s="1021"/>
      <c r="AW18" s="1021"/>
      <c r="AX18" s="1021"/>
      <c r="AY18" s="1021"/>
      <c r="AZ18" s="1021"/>
      <c r="BA18" s="1021"/>
      <c r="BB18" s="1021"/>
      <c r="BC18" s="1021"/>
      <c r="BD18" s="1021"/>
      <c r="BE18" s="1021"/>
      <c r="BF18" s="1021"/>
      <c r="BG18" s="1021"/>
      <c r="BH18" s="1021"/>
      <c r="BI18" s="1021"/>
      <c r="BJ18" s="1021"/>
      <c r="BK18" s="1021"/>
      <c r="BL18" s="1021"/>
      <c r="BM18" s="1021"/>
      <c r="BN18" s="1021"/>
      <c r="BO18" s="1021"/>
      <c r="BP18" s="1021"/>
      <c r="BQ18" s="1021"/>
      <c r="BR18" s="1021"/>
      <c r="BS18" s="1021"/>
      <c r="BT18" s="1021"/>
      <c r="BU18" s="1021"/>
      <c r="BV18" s="1021"/>
      <c r="BW18" s="1021"/>
      <c r="BX18" s="1021"/>
      <c r="BY18" s="1021"/>
      <c r="BZ18" s="1021"/>
      <c r="CA18" s="1021"/>
      <c r="CB18" s="1021"/>
      <c r="CC18" s="1021"/>
      <c r="CD18" s="1021"/>
      <c r="CE18" s="1021"/>
      <c r="CF18" s="1021"/>
      <c r="CG18" s="1021"/>
      <c r="CH18" s="1021"/>
      <c r="CI18" s="1021"/>
      <c r="CJ18" s="1021"/>
      <c r="CK18" s="1021"/>
      <c r="CL18" s="1021"/>
      <c r="CM18" s="1021"/>
      <c r="CN18" s="1021"/>
      <c r="CO18" s="1021"/>
      <c r="CP18" s="1021"/>
      <c r="CQ18" s="1021"/>
      <c r="CR18" s="1021"/>
      <c r="CS18" s="1021"/>
      <c r="CT18" s="1021"/>
      <c r="CU18" s="1021"/>
      <c r="CV18" s="1021"/>
      <c r="CW18" s="1021"/>
      <c r="CX18" s="1021"/>
      <c r="CY18" s="1021"/>
      <c r="CZ18" s="1021"/>
      <c r="DA18" s="1021"/>
      <c r="DB18" s="1021"/>
      <c r="DC18" s="1021"/>
      <c r="DD18" s="1021"/>
      <c r="DE18" s="1021"/>
      <c r="DF18" s="1021"/>
      <c r="DG18" s="1021"/>
      <c r="DH18" s="1021"/>
      <c r="DI18" s="1021"/>
      <c r="DJ18" s="1021"/>
      <c r="DK18" s="1021"/>
      <c r="DL18" s="1021"/>
      <c r="DM18" s="1021"/>
      <c r="DN18" s="1021"/>
      <c r="DO18" s="1021"/>
      <c r="DP18" s="1021"/>
      <c r="DQ18" s="1021"/>
      <c r="DR18" s="1021"/>
      <c r="DS18" s="1021"/>
      <c r="DT18" s="1021"/>
      <c r="DU18" s="1021"/>
      <c r="DV18" s="1021"/>
      <c r="DW18" s="1021"/>
      <c r="DX18" s="1021"/>
      <c r="DY18" s="1021"/>
      <c r="DZ18" s="1021"/>
      <c r="EA18" s="1021"/>
      <c r="EB18" s="1021"/>
      <c r="EC18" s="1021"/>
      <c r="ED18" s="1021"/>
      <c r="EE18" s="1021"/>
      <c r="EF18" s="1021"/>
      <c r="EG18" s="1021"/>
      <c r="EH18" s="1021"/>
      <c r="EI18" s="603"/>
      <c r="EV18" s="1020"/>
      <c r="EW18" s="1020"/>
      <c r="EX18" s="1020"/>
      <c r="EY18" s="1020"/>
      <c r="EZ18" s="1020"/>
      <c r="FA18" s="1020"/>
      <c r="FB18" s="1020"/>
      <c r="FC18" s="1020"/>
      <c r="FD18" s="1020"/>
      <c r="FE18" s="1020"/>
      <c r="FF18" s="1020"/>
      <c r="FG18" s="1020"/>
      <c r="FH18" s="1020"/>
      <c r="FI18" s="1020"/>
    </row>
    <row r="19" spans="1:165" ht="0.75" customHeight="1">
      <c r="B19" s="585" t="s">
        <v>439</v>
      </c>
      <c r="AB19" s="1048"/>
      <c r="AC19" s="1048"/>
      <c r="AD19" s="1048"/>
      <c r="AE19" s="1048"/>
      <c r="AF19" s="1048"/>
      <c r="AG19" s="1048"/>
      <c r="AH19" s="1048"/>
      <c r="AI19" s="1048"/>
      <c r="AJ19" s="1048"/>
      <c r="AK19" s="1048"/>
      <c r="AL19" s="1048"/>
      <c r="AM19" s="1048"/>
      <c r="AN19" s="1048"/>
      <c r="AO19" s="1048"/>
      <c r="AP19" s="1048"/>
      <c r="AQ19" s="1048"/>
      <c r="AR19" s="1048"/>
      <c r="AS19" s="1048"/>
      <c r="AT19" s="1048"/>
      <c r="AU19" s="1048"/>
      <c r="AV19" s="1048"/>
      <c r="AW19" s="1048"/>
      <c r="AX19" s="1048"/>
      <c r="AY19" s="1048"/>
      <c r="AZ19" s="1048"/>
      <c r="BA19" s="1048"/>
      <c r="BB19" s="1048"/>
      <c r="BC19" s="1048"/>
      <c r="BD19" s="1048"/>
      <c r="BE19" s="1048"/>
      <c r="BF19" s="1048"/>
      <c r="BG19" s="1048"/>
      <c r="BH19" s="1048"/>
      <c r="BI19" s="1048"/>
      <c r="BJ19" s="1048"/>
      <c r="BK19" s="1048"/>
      <c r="BL19" s="1048"/>
      <c r="BM19" s="1048"/>
      <c r="BN19" s="1048"/>
      <c r="BO19" s="1048"/>
      <c r="BP19" s="1048"/>
      <c r="BQ19" s="1048"/>
      <c r="BR19" s="1048"/>
      <c r="BS19" s="1048"/>
      <c r="BT19" s="1048"/>
      <c r="BU19" s="1048"/>
      <c r="BV19" s="1048"/>
      <c r="BW19" s="1048"/>
      <c r="BX19" s="1048"/>
      <c r="BY19" s="1048"/>
      <c r="BZ19" s="1048"/>
      <c r="CA19" s="1048"/>
      <c r="CB19" s="1048"/>
      <c r="CC19" s="1048"/>
      <c r="CD19" s="1048"/>
      <c r="CE19" s="1048"/>
      <c r="CF19" s="1048"/>
      <c r="CG19" s="1048"/>
      <c r="CH19" s="1048"/>
      <c r="CI19" s="1048"/>
      <c r="CJ19" s="1048"/>
      <c r="CK19" s="1048"/>
      <c r="CL19" s="1048"/>
      <c r="CM19" s="1048"/>
      <c r="CN19" s="1048"/>
      <c r="CO19" s="1048"/>
      <c r="CP19" s="1048"/>
      <c r="CQ19" s="1048"/>
      <c r="CR19" s="1048"/>
      <c r="CS19" s="1048"/>
      <c r="CT19" s="1048"/>
      <c r="CU19" s="1048"/>
      <c r="CV19" s="1048"/>
      <c r="CW19" s="1048"/>
      <c r="CX19" s="1048"/>
      <c r="CY19" s="1048"/>
      <c r="CZ19" s="1048"/>
      <c r="DA19" s="1048"/>
      <c r="DB19" s="1048"/>
      <c r="DC19" s="1048"/>
      <c r="DD19" s="1048"/>
      <c r="DE19" s="1048"/>
      <c r="DF19" s="1048"/>
      <c r="DG19" s="1048"/>
      <c r="DH19" s="1048"/>
      <c r="DI19" s="1048"/>
      <c r="DJ19" s="1048"/>
      <c r="DK19" s="1048"/>
      <c r="DL19" s="1048"/>
      <c r="DM19" s="1048"/>
      <c r="DN19" s="1048"/>
      <c r="DO19" s="1048"/>
      <c r="DP19" s="1048"/>
      <c r="DQ19" s="1048"/>
      <c r="DR19" s="1048"/>
      <c r="DS19" s="1048"/>
      <c r="DT19" s="1048"/>
      <c r="DU19" s="1048"/>
      <c r="DV19" s="1048"/>
      <c r="DW19" s="1048"/>
      <c r="DX19" s="1048"/>
      <c r="DY19" s="1048"/>
      <c r="DZ19" s="1048"/>
      <c r="EA19" s="1048"/>
      <c r="EB19" s="1048"/>
      <c r="EC19" s="1048"/>
      <c r="ED19" s="1048"/>
      <c r="EE19" s="1048"/>
      <c r="EF19" s="1048"/>
      <c r="EG19" s="1048"/>
      <c r="EH19" s="1048"/>
      <c r="EI19" s="595"/>
      <c r="ET19" s="588" t="s">
        <v>14</v>
      </c>
      <c r="EV19" s="1020"/>
      <c r="EW19" s="1020"/>
      <c r="EX19" s="1020"/>
      <c r="EY19" s="1020"/>
      <c r="EZ19" s="1020"/>
      <c r="FA19" s="1020"/>
      <c r="FB19" s="1020"/>
      <c r="FC19" s="1020"/>
      <c r="FD19" s="1020"/>
      <c r="FE19" s="1020"/>
      <c r="FF19" s="1020"/>
      <c r="FG19" s="1020"/>
      <c r="FH19" s="1020"/>
      <c r="FI19" s="1020"/>
    </row>
    <row r="20" spans="1:165" ht="8.1" customHeight="1">
      <c r="AB20" s="1021" t="s">
        <v>426</v>
      </c>
      <c r="AC20" s="1021"/>
      <c r="AD20" s="1021"/>
      <c r="AE20" s="1021"/>
      <c r="AF20" s="1021"/>
      <c r="AG20" s="1021"/>
      <c r="AH20" s="1021"/>
      <c r="AI20" s="1021"/>
      <c r="AJ20" s="1021"/>
      <c r="AK20" s="1021"/>
      <c r="AL20" s="1021"/>
      <c r="AM20" s="1021"/>
      <c r="AN20" s="1021"/>
      <c r="AO20" s="1021"/>
      <c r="AP20" s="1021"/>
      <c r="AQ20" s="1021"/>
      <c r="AR20" s="1021"/>
      <c r="AS20" s="1021"/>
      <c r="AT20" s="1021"/>
      <c r="AU20" s="1021"/>
      <c r="AV20" s="1021"/>
      <c r="AW20" s="1021"/>
      <c r="AX20" s="1021"/>
      <c r="AY20" s="1021"/>
      <c r="AZ20" s="1021"/>
      <c r="BA20" s="1021"/>
      <c r="BB20" s="1021"/>
      <c r="BC20" s="1021"/>
      <c r="BD20" s="1021"/>
      <c r="BE20" s="1021"/>
      <c r="BF20" s="1021"/>
      <c r="BG20" s="1021"/>
      <c r="BH20" s="1021"/>
      <c r="BI20" s="1021"/>
      <c r="BJ20" s="1021"/>
      <c r="BK20" s="1021"/>
      <c r="BL20" s="1021"/>
      <c r="BM20" s="1021"/>
      <c r="BN20" s="1021"/>
      <c r="BO20" s="1021"/>
      <c r="BP20" s="1021"/>
      <c r="BQ20" s="1021"/>
      <c r="BR20" s="1021"/>
      <c r="BS20" s="1021"/>
      <c r="BT20" s="1021"/>
      <c r="BU20" s="1021"/>
      <c r="BV20" s="1021"/>
      <c r="BW20" s="1021"/>
      <c r="BX20" s="1021"/>
      <c r="BY20" s="1021"/>
      <c r="BZ20" s="1021"/>
      <c r="CA20" s="1021"/>
      <c r="CB20" s="1021"/>
      <c r="CC20" s="1021"/>
      <c r="CD20" s="1021"/>
      <c r="CE20" s="1021"/>
      <c r="CF20" s="1021"/>
      <c r="CG20" s="1021"/>
      <c r="CH20" s="1021"/>
      <c r="CI20" s="1021"/>
      <c r="CJ20" s="1021"/>
      <c r="CK20" s="1021"/>
      <c r="CL20" s="1021"/>
      <c r="CM20" s="1021"/>
      <c r="CN20" s="1021"/>
      <c r="CO20" s="1021"/>
      <c r="CP20" s="1021"/>
      <c r="CQ20" s="1021"/>
      <c r="CR20" s="1021"/>
      <c r="CS20" s="1021"/>
      <c r="CT20" s="1021"/>
      <c r="CU20" s="1021"/>
      <c r="CV20" s="1021"/>
      <c r="CW20" s="1021"/>
      <c r="CX20" s="1021"/>
      <c r="CY20" s="1021"/>
      <c r="CZ20" s="1021"/>
      <c r="DA20" s="1021"/>
      <c r="DB20" s="1021"/>
      <c r="DC20" s="1021"/>
      <c r="DD20" s="1021"/>
      <c r="DE20" s="1021"/>
      <c r="DF20" s="1021"/>
      <c r="DG20" s="1021"/>
      <c r="DH20" s="1021"/>
      <c r="DI20" s="1021"/>
      <c r="DJ20" s="1021"/>
      <c r="DK20" s="1021"/>
      <c r="DL20" s="1021"/>
      <c r="DM20" s="1021"/>
      <c r="DN20" s="1021"/>
      <c r="DO20" s="1021"/>
      <c r="DP20" s="1021"/>
      <c r="DQ20" s="1021"/>
      <c r="DR20" s="1021"/>
      <c r="DS20" s="1021"/>
      <c r="DT20" s="1021"/>
      <c r="DU20" s="1021"/>
      <c r="DV20" s="1021"/>
      <c r="DW20" s="1021"/>
      <c r="DX20" s="1021"/>
      <c r="DY20" s="1021"/>
      <c r="DZ20" s="1021"/>
      <c r="EA20" s="1021"/>
      <c r="EB20" s="1021"/>
      <c r="EC20" s="1021"/>
      <c r="ED20" s="1021"/>
      <c r="EE20" s="1021"/>
      <c r="EF20" s="1021"/>
      <c r="EG20" s="1021"/>
      <c r="EH20" s="1021"/>
      <c r="EI20" s="603"/>
    </row>
    <row r="21" spans="1:165" ht="23.25" customHeight="1">
      <c r="B21" s="74" t="s">
        <v>441</v>
      </c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B21" s="640"/>
      <c r="AC21" s="640"/>
      <c r="AD21" s="640"/>
      <c r="AE21" s="640"/>
      <c r="AF21" s="640"/>
      <c r="AG21" s="640"/>
      <c r="AH21" s="640"/>
      <c r="AI21" s="640"/>
      <c r="AJ21" s="640"/>
      <c r="AK21" s="640"/>
      <c r="AL21" s="640"/>
      <c r="AM21" s="640"/>
      <c r="AN21" s="603"/>
      <c r="AO21" s="603"/>
      <c r="AP21" s="603"/>
      <c r="AQ21" s="603"/>
      <c r="AR21" s="603"/>
      <c r="AS21" s="603"/>
      <c r="AT21" s="603"/>
      <c r="AU21" s="603"/>
      <c r="AV21" s="603"/>
      <c r="AW21" s="603"/>
      <c r="AX21" s="603"/>
      <c r="AY21" s="603"/>
      <c r="AZ21" s="1049" t="s">
        <v>503</v>
      </c>
      <c r="BA21" s="1050"/>
      <c r="BB21" s="1050"/>
      <c r="BC21" s="1050"/>
      <c r="BD21" s="1050"/>
      <c r="BE21" s="1050"/>
      <c r="BF21" s="1050"/>
      <c r="BG21" s="1050"/>
      <c r="BH21" s="1050"/>
      <c r="BI21" s="1050"/>
      <c r="BJ21" s="1050"/>
      <c r="BK21" s="1050"/>
      <c r="BL21" s="1050"/>
      <c r="BM21" s="1050"/>
      <c r="BN21" s="1050"/>
      <c r="BO21" s="1050"/>
      <c r="BP21" s="1050"/>
      <c r="BQ21" s="1050"/>
      <c r="BR21" s="1050"/>
      <c r="BS21" s="1050"/>
      <c r="BT21" s="1050"/>
      <c r="BU21" s="1050"/>
      <c r="BV21" s="1050"/>
      <c r="BW21" s="1050"/>
      <c r="BX21" s="1050"/>
      <c r="BY21" s="1050"/>
      <c r="BZ21" s="1050"/>
      <c r="CA21" s="1050"/>
      <c r="CB21" s="1050"/>
      <c r="CC21" s="1050"/>
      <c r="CD21" s="1050"/>
      <c r="CE21" s="1050"/>
      <c r="CF21" s="1050"/>
      <c r="CG21" s="1050"/>
      <c r="CH21" s="1050"/>
      <c r="CI21" s="1050"/>
      <c r="CJ21" s="1050"/>
      <c r="CK21" s="1050"/>
      <c r="CL21" s="1050"/>
      <c r="CM21" s="1050"/>
      <c r="CN21" s="1050"/>
      <c r="CO21" s="1050"/>
      <c r="CP21" s="1050"/>
      <c r="CQ21" s="1050"/>
      <c r="CR21" s="1050"/>
      <c r="CS21" s="1050"/>
      <c r="CT21" s="1050"/>
      <c r="CU21" s="1050"/>
      <c r="CV21" s="1050"/>
      <c r="CW21" s="1050"/>
      <c r="CX21" s="1050"/>
      <c r="CY21" s="1050"/>
      <c r="CZ21" s="1050"/>
      <c r="DA21" s="1050"/>
      <c r="DB21" s="1050"/>
      <c r="DC21" s="1050"/>
      <c r="DD21" s="1050"/>
      <c r="DE21" s="1050"/>
      <c r="DF21" s="1050"/>
      <c r="DG21" s="1050"/>
      <c r="DH21" s="1050"/>
      <c r="DI21" s="1050"/>
      <c r="DJ21" s="1050"/>
      <c r="DK21" s="1050"/>
      <c r="DL21" s="1050"/>
      <c r="DM21" s="1050"/>
      <c r="DN21" s="1050"/>
      <c r="DO21" s="1050"/>
      <c r="DP21" s="1050"/>
      <c r="DQ21" s="1050"/>
      <c r="DR21" s="1050"/>
      <c r="DS21" s="603"/>
      <c r="DT21" s="603"/>
      <c r="DU21" s="603"/>
      <c r="DV21" s="603"/>
      <c r="DW21" s="603"/>
      <c r="DX21" s="603"/>
      <c r="DY21" s="603"/>
      <c r="DZ21" s="603"/>
      <c r="EA21" s="603"/>
      <c r="EB21" s="603"/>
      <c r="EC21" s="603"/>
      <c r="ED21" s="603"/>
      <c r="EE21" s="603"/>
      <c r="EF21" s="603"/>
      <c r="EG21" s="603"/>
      <c r="EH21" s="603"/>
      <c r="EI21" s="603"/>
    </row>
    <row r="22" spans="1:165" ht="11.1" customHeight="1"/>
    <row r="23" spans="1:165" ht="12.75" customHeight="1">
      <c r="A23" s="1010" t="s">
        <v>442</v>
      </c>
      <c r="B23" s="1011"/>
      <c r="C23" s="1011"/>
      <c r="D23" s="1011"/>
      <c r="E23" s="1011"/>
      <c r="F23" s="1011"/>
      <c r="G23" s="1011"/>
      <c r="H23" s="1011"/>
      <c r="I23" s="1012" t="s">
        <v>443</v>
      </c>
      <c r="J23" s="1013"/>
      <c r="K23" s="1013"/>
      <c r="L23" s="1013"/>
      <c r="M23" s="1013"/>
      <c r="N23" s="1013"/>
      <c r="O23" s="1013"/>
      <c r="P23" s="1013"/>
      <c r="Q23" s="1013"/>
      <c r="R23" s="1013"/>
      <c r="S23" s="1013"/>
      <c r="T23" s="1013"/>
      <c r="U23" s="1013"/>
      <c r="V23" s="1013"/>
      <c r="W23" s="1013"/>
      <c r="X23" s="1013"/>
      <c r="Y23" s="1013"/>
      <c r="Z23" s="1013"/>
      <c r="AA23" s="1013"/>
      <c r="AB23" s="1013"/>
      <c r="AC23" s="1013"/>
      <c r="AD23" s="1013"/>
      <c r="AE23" s="1013"/>
      <c r="AF23" s="1013"/>
      <c r="AG23" s="1013"/>
      <c r="AH23" s="1013"/>
      <c r="AI23" s="1013"/>
      <c r="AJ23" s="1013"/>
      <c r="AK23" s="1013"/>
      <c r="AL23" s="1013"/>
      <c r="AM23" s="1013"/>
      <c r="AN23" s="1013"/>
      <c r="AO23" s="1013"/>
      <c r="AP23" s="1013"/>
      <c r="AQ23" s="1013"/>
      <c r="AR23" s="1013"/>
      <c r="AS23" s="1013"/>
      <c r="AT23" s="1013"/>
      <c r="AU23" s="1013"/>
      <c r="AV23" s="1013"/>
      <c r="AW23" s="1013"/>
      <c r="AX23" s="1013"/>
      <c r="AY23" s="1013"/>
      <c r="AZ23" s="1013"/>
      <c r="BA23" s="1013"/>
      <c r="BB23" s="1013"/>
      <c r="BC23" s="1013"/>
      <c r="BD23" s="1013"/>
      <c r="BE23" s="1013"/>
      <c r="BF23" s="1013"/>
      <c r="BG23" s="1013"/>
      <c r="BH23" s="1013"/>
      <c r="BI23" s="1013"/>
      <c r="BJ23" s="1013"/>
      <c r="BK23" s="1013"/>
      <c r="BL23" s="1013"/>
      <c r="BM23" s="1013"/>
      <c r="BN23" s="1013"/>
      <c r="BO23" s="1013"/>
      <c r="BP23" s="1013"/>
      <c r="BQ23" s="1013"/>
      <c r="BR23" s="1013"/>
      <c r="BS23" s="1013"/>
      <c r="BT23" s="1013"/>
      <c r="BU23" s="1013"/>
      <c r="BV23" s="1013"/>
      <c r="BW23" s="1013"/>
      <c r="BX23" s="1013"/>
      <c r="BY23" s="1013"/>
      <c r="BZ23" s="1013"/>
      <c r="CA23" s="1013"/>
      <c r="CB23" s="1014"/>
      <c r="CC23" s="1015" t="s">
        <v>444</v>
      </c>
      <c r="CD23" s="1016"/>
      <c r="CE23" s="1016"/>
      <c r="CF23" s="1016"/>
      <c r="CG23" s="1016"/>
      <c r="CH23" s="1016"/>
      <c r="CI23" s="1016"/>
      <c r="CJ23" s="1016"/>
      <c r="CK23" s="1016"/>
      <c r="CL23" s="1016"/>
      <c r="CM23" s="1016"/>
      <c r="CN23" s="1016"/>
      <c r="CO23" s="1016"/>
      <c r="CP23" s="1016"/>
      <c r="CQ23" s="1016"/>
      <c r="CR23" s="1012" t="s">
        <v>445</v>
      </c>
      <c r="CS23" s="1013"/>
      <c r="CT23" s="1013"/>
      <c r="CU23" s="1013"/>
      <c r="CV23" s="1013"/>
      <c r="CW23" s="1013"/>
      <c r="CX23" s="1013"/>
      <c r="CY23" s="1013"/>
      <c r="CZ23" s="1013"/>
      <c r="DA23" s="1013"/>
      <c r="DB23" s="1013"/>
      <c r="DC23" s="1013"/>
      <c r="DD23" s="1013"/>
      <c r="DE23" s="1017" t="s">
        <v>446</v>
      </c>
      <c r="DF23" s="1017"/>
      <c r="DG23" s="1017"/>
      <c r="DH23" s="1017"/>
      <c r="DI23" s="1017" t="s">
        <v>393</v>
      </c>
      <c r="DJ23" s="1017"/>
      <c r="DK23" s="1017"/>
      <c r="DL23" s="1017"/>
      <c r="DM23" s="1017"/>
      <c r="DN23" s="1017"/>
      <c r="DO23" s="1017"/>
      <c r="DP23" s="1017"/>
      <c r="DQ23" s="1017"/>
      <c r="DR23" s="1029" t="s">
        <v>447</v>
      </c>
      <c r="DS23" s="1030"/>
      <c r="DT23" s="1030"/>
      <c r="DU23" s="1030"/>
      <c r="DV23" s="1030"/>
      <c r="DW23" s="1030"/>
      <c r="DX23" s="1030"/>
      <c r="DY23" s="1030"/>
      <c r="DZ23" s="1030"/>
      <c r="EA23" s="1030"/>
      <c r="EB23" s="1030"/>
      <c r="EC23" s="1030"/>
      <c r="ED23" s="1030"/>
      <c r="EE23" s="1030"/>
      <c r="EF23" s="1030"/>
      <c r="EG23" s="1030"/>
      <c r="EH23" s="1030"/>
      <c r="EI23" s="1030"/>
      <c r="EJ23" s="1030"/>
      <c r="EK23" s="1030"/>
      <c r="EL23" s="1030"/>
      <c r="EM23" s="1030"/>
      <c r="EN23" s="1030"/>
      <c r="EO23" s="1030"/>
      <c r="EP23" s="1030"/>
      <c r="EQ23" s="1030"/>
      <c r="ER23" s="1030"/>
      <c r="ES23" s="1031"/>
      <c r="ET23" s="1029" t="s">
        <v>448</v>
      </c>
      <c r="EU23" s="1030"/>
      <c r="EV23" s="1030"/>
      <c r="EW23" s="1030"/>
      <c r="EX23" s="1030"/>
      <c r="EY23" s="1030"/>
      <c r="EZ23" s="1030"/>
      <c r="FA23" s="1030"/>
      <c r="FB23" s="1030"/>
      <c r="FC23" s="1030"/>
      <c r="FD23" s="1030"/>
      <c r="FE23" s="1030"/>
      <c r="FF23" s="1030"/>
      <c r="FG23" s="1030"/>
      <c r="FH23" s="1030"/>
      <c r="FI23" s="1031"/>
    </row>
    <row r="24" spans="1:165">
      <c r="A24" s="1011"/>
      <c r="B24" s="1011"/>
      <c r="C24" s="1011"/>
      <c r="D24" s="1011"/>
      <c r="E24" s="1011"/>
      <c r="F24" s="1011"/>
      <c r="G24" s="1011"/>
      <c r="H24" s="1011"/>
      <c r="I24" s="1010" t="s">
        <v>449</v>
      </c>
      <c r="J24" s="1011"/>
      <c r="K24" s="1011"/>
      <c r="L24" s="1011"/>
      <c r="M24" s="1011"/>
      <c r="N24" s="1011"/>
      <c r="O24" s="1011"/>
      <c r="P24" s="1011"/>
      <c r="Q24" s="1011"/>
      <c r="R24" s="1011"/>
      <c r="S24" s="1011"/>
      <c r="T24" s="1011"/>
      <c r="U24" s="1011"/>
      <c r="V24" s="1011"/>
      <c r="W24" s="1011"/>
      <c r="X24" s="1011"/>
      <c r="Y24" s="1011"/>
      <c r="Z24" s="1011"/>
      <c r="AA24" s="1011"/>
      <c r="AB24" s="1011"/>
      <c r="AC24" s="1011"/>
      <c r="AD24" s="1011"/>
      <c r="AE24" s="1011"/>
      <c r="AF24" s="1011"/>
      <c r="AG24" s="1011"/>
      <c r="AH24" s="1011"/>
      <c r="AI24" s="1011"/>
      <c r="AJ24" s="1011"/>
      <c r="AK24" s="1011"/>
      <c r="AL24" s="1011"/>
      <c r="AM24" s="1011"/>
      <c r="AN24" s="1011"/>
      <c r="AO24" s="1011"/>
      <c r="AP24" s="1011"/>
      <c r="AQ24" s="1011"/>
      <c r="AR24" s="1011"/>
      <c r="AS24" s="1011"/>
      <c r="AT24" s="1011"/>
      <c r="AU24" s="1011"/>
      <c r="AV24" s="1038" t="s">
        <v>450</v>
      </c>
      <c r="AW24" s="1039"/>
      <c r="AX24" s="1039"/>
      <c r="AY24" s="1039"/>
      <c r="AZ24" s="1039"/>
      <c r="BA24" s="1039"/>
      <c r="BB24" s="1039"/>
      <c r="BC24" s="1039"/>
      <c r="BD24" s="1039"/>
      <c r="BE24" s="1039"/>
      <c r="BF24" s="1039"/>
      <c r="BG24" s="1039"/>
      <c r="BH24" s="1039"/>
      <c r="BI24" s="1039"/>
      <c r="BJ24" s="1039"/>
      <c r="BK24" s="1039"/>
      <c r="BL24" s="1039"/>
      <c r="BM24" s="1040"/>
      <c r="BN24" s="1044" t="s">
        <v>451</v>
      </c>
      <c r="BO24" s="1045"/>
      <c r="BP24" s="1045"/>
      <c r="BQ24" s="1045"/>
      <c r="BR24" s="1045"/>
      <c r="BS24" s="1045"/>
      <c r="BT24" s="1045"/>
      <c r="BU24" s="1045"/>
      <c r="BV24" s="1045"/>
      <c r="BW24" s="1045"/>
      <c r="BX24" s="1045"/>
      <c r="BY24" s="1045"/>
      <c r="BZ24" s="1045"/>
      <c r="CA24" s="1045"/>
      <c r="CB24" s="1045"/>
      <c r="CC24" s="1016"/>
      <c r="CD24" s="1016"/>
      <c r="CE24" s="1016"/>
      <c r="CF24" s="1016"/>
      <c r="CG24" s="1016"/>
      <c r="CH24" s="1016"/>
      <c r="CI24" s="1016"/>
      <c r="CJ24" s="1016"/>
      <c r="CK24" s="1016"/>
      <c r="CL24" s="1016"/>
      <c r="CM24" s="1016"/>
      <c r="CN24" s="1016"/>
      <c r="CO24" s="1016"/>
      <c r="CP24" s="1016"/>
      <c r="CQ24" s="1016"/>
      <c r="CR24" s="1013"/>
      <c r="CS24" s="1013"/>
      <c r="CT24" s="1013"/>
      <c r="CU24" s="1013"/>
      <c r="CV24" s="1013"/>
      <c r="CW24" s="1013"/>
      <c r="CX24" s="1013"/>
      <c r="CY24" s="1013"/>
      <c r="CZ24" s="1013"/>
      <c r="DA24" s="1013"/>
      <c r="DB24" s="1013"/>
      <c r="DC24" s="1013"/>
      <c r="DD24" s="1013"/>
      <c r="DE24" s="1017"/>
      <c r="DF24" s="1017"/>
      <c r="DG24" s="1017"/>
      <c r="DH24" s="1017"/>
      <c r="DI24" s="1017"/>
      <c r="DJ24" s="1017"/>
      <c r="DK24" s="1017"/>
      <c r="DL24" s="1017"/>
      <c r="DM24" s="1017"/>
      <c r="DN24" s="1017"/>
      <c r="DO24" s="1017"/>
      <c r="DP24" s="1017"/>
      <c r="DQ24" s="1017"/>
      <c r="DR24" s="1032"/>
      <c r="DS24" s="1033"/>
      <c r="DT24" s="1033"/>
      <c r="DU24" s="1033"/>
      <c r="DV24" s="1033"/>
      <c r="DW24" s="1033"/>
      <c r="DX24" s="1033"/>
      <c r="DY24" s="1033"/>
      <c r="DZ24" s="1033"/>
      <c r="EA24" s="1033"/>
      <c r="EB24" s="1033"/>
      <c r="EC24" s="1033"/>
      <c r="ED24" s="1033"/>
      <c r="EE24" s="1033"/>
      <c r="EF24" s="1033"/>
      <c r="EG24" s="1033"/>
      <c r="EH24" s="1033"/>
      <c r="EI24" s="1033"/>
      <c r="EJ24" s="1033"/>
      <c r="EK24" s="1033"/>
      <c r="EL24" s="1033"/>
      <c r="EM24" s="1033"/>
      <c r="EN24" s="1033"/>
      <c r="EO24" s="1033"/>
      <c r="EP24" s="1033"/>
      <c r="EQ24" s="1033"/>
      <c r="ER24" s="1033"/>
      <c r="ES24" s="1034"/>
      <c r="ET24" s="1035"/>
      <c r="EU24" s="1036"/>
      <c r="EV24" s="1036"/>
      <c r="EW24" s="1036"/>
      <c r="EX24" s="1036"/>
      <c r="EY24" s="1036"/>
      <c r="EZ24" s="1036"/>
      <c r="FA24" s="1036"/>
      <c r="FB24" s="1036"/>
      <c r="FC24" s="1036"/>
      <c r="FD24" s="1036"/>
      <c r="FE24" s="1036"/>
      <c r="FF24" s="1036"/>
      <c r="FG24" s="1036"/>
      <c r="FH24" s="1036"/>
      <c r="FI24" s="1037"/>
    </row>
    <row r="25" spans="1:165" ht="72" customHeight="1">
      <c r="A25" s="1011"/>
      <c r="B25" s="1011"/>
      <c r="C25" s="1011"/>
      <c r="D25" s="1011"/>
      <c r="E25" s="1011"/>
      <c r="F25" s="1011"/>
      <c r="G25" s="1011"/>
      <c r="H25" s="1011"/>
      <c r="I25" s="1011"/>
      <c r="J25" s="1011"/>
      <c r="K25" s="1011"/>
      <c r="L25" s="1011"/>
      <c r="M25" s="1011"/>
      <c r="N25" s="1011"/>
      <c r="O25" s="1011"/>
      <c r="P25" s="1011"/>
      <c r="Q25" s="1011"/>
      <c r="R25" s="1011"/>
      <c r="S25" s="1011"/>
      <c r="T25" s="1011"/>
      <c r="U25" s="1011"/>
      <c r="V25" s="1011"/>
      <c r="W25" s="1011"/>
      <c r="X25" s="1011"/>
      <c r="Y25" s="1011"/>
      <c r="Z25" s="1011"/>
      <c r="AA25" s="1011"/>
      <c r="AB25" s="1011"/>
      <c r="AC25" s="1011"/>
      <c r="AD25" s="1011"/>
      <c r="AE25" s="1011"/>
      <c r="AF25" s="1011"/>
      <c r="AG25" s="1011"/>
      <c r="AH25" s="1011"/>
      <c r="AI25" s="1011"/>
      <c r="AJ25" s="1011"/>
      <c r="AK25" s="1011"/>
      <c r="AL25" s="1011"/>
      <c r="AM25" s="1011"/>
      <c r="AN25" s="1011"/>
      <c r="AO25" s="1011"/>
      <c r="AP25" s="1011"/>
      <c r="AQ25" s="1011"/>
      <c r="AR25" s="1011"/>
      <c r="AS25" s="1011"/>
      <c r="AT25" s="1011"/>
      <c r="AU25" s="1011"/>
      <c r="AV25" s="1041"/>
      <c r="AW25" s="1042"/>
      <c r="AX25" s="1042"/>
      <c r="AY25" s="1042"/>
      <c r="AZ25" s="1042"/>
      <c r="BA25" s="1042"/>
      <c r="BB25" s="1042"/>
      <c r="BC25" s="1042"/>
      <c r="BD25" s="1042"/>
      <c r="BE25" s="1042"/>
      <c r="BF25" s="1042"/>
      <c r="BG25" s="1042"/>
      <c r="BH25" s="1042"/>
      <c r="BI25" s="1042"/>
      <c r="BJ25" s="1042"/>
      <c r="BK25" s="1042"/>
      <c r="BL25" s="1042"/>
      <c r="BM25" s="1043"/>
      <c r="BN25" s="1046"/>
      <c r="BO25" s="1046"/>
      <c r="BP25" s="1046"/>
      <c r="BQ25" s="1046"/>
      <c r="BR25" s="1046"/>
      <c r="BS25" s="1046"/>
      <c r="BT25" s="1046"/>
      <c r="BU25" s="1046"/>
      <c r="BV25" s="1046"/>
      <c r="BW25" s="1046"/>
      <c r="BX25" s="1046"/>
      <c r="BY25" s="1046"/>
      <c r="BZ25" s="1046"/>
      <c r="CA25" s="1046"/>
      <c r="CB25" s="1046"/>
      <c r="CC25" s="1016"/>
      <c r="CD25" s="1016"/>
      <c r="CE25" s="1016"/>
      <c r="CF25" s="1016"/>
      <c r="CG25" s="1016"/>
      <c r="CH25" s="1016"/>
      <c r="CI25" s="1016"/>
      <c r="CJ25" s="1016"/>
      <c r="CK25" s="1016"/>
      <c r="CL25" s="1016"/>
      <c r="CM25" s="1016"/>
      <c r="CN25" s="1016"/>
      <c r="CO25" s="1016"/>
      <c r="CP25" s="1016"/>
      <c r="CQ25" s="1016"/>
      <c r="CR25" s="1013"/>
      <c r="CS25" s="1013"/>
      <c r="CT25" s="1013"/>
      <c r="CU25" s="1013"/>
      <c r="CV25" s="1013"/>
      <c r="CW25" s="1013"/>
      <c r="CX25" s="1013"/>
      <c r="CY25" s="1013"/>
      <c r="CZ25" s="1013"/>
      <c r="DA25" s="1013"/>
      <c r="DB25" s="1013"/>
      <c r="DC25" s="1013"/>
      <c r="DD25" s="1013"/>
      <c r="DE25" s="1017"/>
      <c r="DF25" s="1017"/>
      <c r="DG25" s="1017"/>
      <c r="DH25" s="1017"/>
      <c r="DI25" s="1017"/>
      <c r="DJ25" s="1017"/>
      <c r="DK25" s="1017"/>
      <c r="DL25" s="1017"/>
      <c r="DM25" s="1017"/>
      <c r="DN25" s="1017"/>
      <c r="DO25" s="1017"/>
      <c r="DP25" s="1017"/>
      <c r="DQ25" s="1017"/>
      <c r="DR25" s="1047" t="s">
        <v>452</v>
      </c>
      <c r="DS25" s="1047"/>
      <c r="DT25" s="1047"/>
      <c r="DU25" s="1047"/>
      <c r="DV25" s="1047"/>
      <c r="DW25" s="1047"/>
      <c r="DX25" s="1047"/>
      <c r="DY25" s="1047"/>
      <c r="DZ25" s="1047"/>
      <c r="EA25" s="1047"/>
      <c r="EB25" s="1047"/>
      <c r="EC25" s="1047"/>
      <c r="ED25" s="1047"/>
      <c r="EE25" s="1047"/>
      <c r="EF25" s="1047" t="s">
        <v>453</v>
      </c>
      <c r="EG25" s="1047"/>
      <c r="EH25" s="1047"/>
      <c r="EI25" s="1047"/>
      <c r="EJ25" s="1047"/>
      <c r="EK25" s="1047"/>
      <c r="EL25" s="1047"/>
      <c r="EM25" s="1047"/>
      <c r="EN25" s="1047"/>
      <c r="EO25" s="1047"/>
      <c r="EP25" s="1047"/>
      <c r="EQ25" s="1047"/>
      <c r="ER25" s="1047"/>
      <c r="ES25" s="1047"/>
      <c r="ET25" s="1032"/>
      <c r="EU25" s="1033"/>
      <c r="EV25" s="1033"/>
      <c r="EW25" s="1033"/>
      <c r="EX25" s="1033"/>
      <c r="EY25" s="1033"/>
      <c r="EZ25" s="1033"/>
      <c r="FA25" s="1033"/>
      <c r="FB25" s="1033"/>
      <c r="FC25" s="1033"/>
      <c r="FD25" s="1033"/>
      <c r="FE25" s="1033"/>
      <c r="FF25" s="1033"/>
      <c r="FG25" s="1033"/>
      <c r="FH25" s="1033"/>
      <c r="FI25" s="1034"/>
    </row>
    <row r="26" spans="1:165">
      <c r="A26" s="1006">
        <v>1</v>
      </c>
      <c r="B26" s="1006"/>
      <c r="C26" s="1006"/>
      <c r="D26" s="1006"/>
      <c r="E26" s="1006"/>
      <c r="F26" s="1006"/>
      <c r="G26" s="1006"/>
      <c r="H26" s="1006"/>
      <c r="I26" s="1005">
        <v>2</v>
      </c>
      <c r="J26" s="1007"/>
      <c r="K26" s="1007"/>
      <c r="L26" s="1007"/>
      <c r="M26" s="1007"/>
      <c r="N26" s="1007"/>
      <c r="O26" s="1007"/>
      <c r="P26" s="1007"/>
      <c r="Q26" s="1007"/>
      <c r="R26" s="1007"/>
      <c r="S26" s="1007"/>
      <c r="T26" s="1007"/>
      <c r="U26" s="1007"/>
      <c r="V26" s="1007"/>
      <c r="W26" s="1007"/>
      <c r="X26" s="1007"/>
      <c r="Y26" s="1007"/>
      <c r="Z26" s="1007"/>
      <c r="AA26" s="1007"/>
      <c r="AB26" s="1007"/>
      <c r="AC26" s="1007"/>
      <c r="AD26" s="1007"/>
      <c r="AE26" s="1007"/>
      <c r="AF26" s="1007"/>
      <c r="AG26" s="1007"/>
      <c r="AH26" s="1007"/>
      <c r="AI26" s="1007"/>
      <c r="AJ26" s="1007"/>
      <c r="AK26" s="1007"/>
      <c r="AL26" s="1007"/>
      <c r="AM26" s="1007"/>
      <c r="AN26" s="1007"/>
      <c r="AO26" s="1007"/>
      <c r="AP26" s="1007"/>
      <c r="AQ26" s="1007"/>
      <c r="AR26" s="1007"/>
      <c r="AS26" s="1007"/>
      <c r="AT26" s="1007"/>
      <c r="AU26" s="1007"/>
      <c r="AV26" s="1005">
        <v>3</v>
      </c>
      <c r="AW26" s="1007"/>
      <c r="AX26" s="1007"/>
      <c r="AY26" s="1007"/>
      <c r="AZ26" s="1007"/>
      <c r="BA26" s="1007"/>
      <c r="BB26" s="1007"/>
      <c r="BC26" s="1007"/>
      <c r="BD26" s="1007"/>
      <c r="BE26" s="1007"/>
      <c r="BF26" s="1007"/>
      <c r="BG26" s="1007"/>
      <c r="BH26" s="1007"/>
      <c r="BI26" s="1007"/>
      <c r="BJ26" s="1007"/>
      <c r="BK26" s="1007"/>
      <c r="BL26" s="1007"/>
      <c r="BM26" s="1007"/>
      <c r="BN26" s="1008">
        <v>4</v>
      </c>
      <c r="BO26" s="1009"/>
      <c r="BP26" s="1009"/>
      <c r="BQ26" s="1009"/>
      <c r="BR26" s="1009"/>
      <c r="BS26" s="1009"/>
      <c r="BT26" s="1009"/>
      <c r="BU26" s="1009"/>
      <c r="BV26" s="1009"/>
      <c r="BW26" s="1009"/>
      <c r="BX26" s="1009"/>
      <c r="BY26" s="1009"/>
      <c r="BZ26" s="1009"/>
      <c r="CA26" s="1009"/>
      <c r="CB26" s="1009"/>
      <c r="CC26" s="1005">
        <v>5</v>
      </c>
      <c r="CD26" s="1005"/>
      <c r="CE26" s="1005"/>
      <c r="CF26" s="1005"/>
      <c r="CG26" s="1005"/>
      <c r="CH26" s="1005"/>
      <c r="CI26" s="1005"/>
      <c r="CJ26" s="1005"/>
      <c r="CK26" s="1005"/>
      <c r="CL26" s="1005"/>
      <c r="CM26" s="1005"/>
      <c r="CN26" s="1005"/>
      <c r="CO26" s="1005"/>
      <c r="CP26" s="1005"/>
      <c r="CQ26" s="1005"/>
      <c r="CR26" s="1005">
        <v>6</v>
      </c>
      <c r="CS26" s="1005"/>
      <c r="CT26" s="1005"/>
      <c r="CU26" s="1005"/>
      <c r="CV26" s="1005"/>
      <c r="CW26" s="1005"/>
      <c r="CX26" s="1005"/>
      <c r="CY26" s="1005"/>
      <c r="CZ26" s="1005"/>
      <c r="DA26" s="1005"/>
      <c r="DB26" s="1005"/>
      <c r="DC26" s="1005"/>
      <c r="DD26" s="1005"/>
      <c r="DE26" s="1005">
        <v>7</v>
      </c>
      <c r="DF26" s="1005"/>
      <c r="DG26" s="1005"/>
      <c r="DH26" s="1005"/>
      <c r="DI26" s="1005">
        <v>8</v>
      </c>
      <c r="DJ26" s="1005"/>
      <c r="DK26" s="1005"/>
      <c r="DL26" s="1005"/>
      <c r="DM26" s="1005"/>
      <c r="DN26" s="1005"/>
      <c r="DO26" s="1005"/>
      <c r="DP26" s="1005"/>
      <c r="DQ26" s="1005"/>
      <c r="DR26" s="1005">
        <v>9</v>
      </c>
      <c r="DS26" s="1005"/>
      <c r="DT26" s="1005"/>
      <c r="DU26" s="1005"/>
      <c r="DV26" s="1005"/>
      <c r="DW26" s="1005"/>
      <c r="DX26" s="1005"/>
      <c r="DY26" s="1005"/>
      <c r="DZ26" s="1005"/>
      <c r="EA26" s="1005"/>
      <c r="EB26" s="1005"/>
      <c r="EC26" s="1005"/>
      <c r="ED26" s="1005"/>
      <c r="EE26" s="1005"/>
      <c r="EF26" s="1005">
        <v>10</v>
      </c>
      <c r="EG26" s="1005"/>
      <c r="EH26" s="1005"/>
      <c r="EI26" s="1005"/>
      <c r="EJ26" s="1005"/>
      <c r="EK26" s="1005"/>
      <c r="EL26" s="1005"/>
      <c r="EM26" s="1005"/>
      <c r="EN26" s="1005"/>
      <c r="EO26" s="1005"/>
      <c r="EP26" s="1005"/>
      <c r="EQ26" s="1005"/>
      <c r="ER26" s="1005"/>
      <c r="ES26" s="1005"/>
      <c r="ET26" s="1005">
        <v>11</v>
      </c>
      <c r="EU26" s="1005"/>
      <c r="EV26" s="1005"/>
      <c r="EW26" s="1005"/>
      <c r="EX26" s="1005"/>
      <c r="EY26" s="1005"/>
      <c r="EZ26" s="1005"/>
      <c r="FA26" s="1005"/>
      <c r="FB26" s="1005"/>
      <c r="FC26" s="1005"/>
      <c r="FD26" s="1005"/>
      <c r="FE26" s="1005"/>
      <c r="FF26" s="1005"/>
      <c r="FG26" s="1005"/>
      <c r="FH26" s="1005"/>
      <c r="FI26" s="1005"/>
    </row>
    <row r="27" spans="1:165" ht="50.4" customHeight="1">
      <c r="A27" s="997">
        <v>1</v>
      </c>
      <c r="B27" s="998"/>
      <c r="C27" s="998"/>
      <c r="D27" s="998"/>
      <c r="E27" s="998"/>
      <c r="F27" s="638"/>
      <c r="G27" s="638"/>
      <c r="H27" s="605"/>
      <c r="I27" s="999" t="s">
        <v>509</v>
      </c>
      <c r="J27" s="1000"/>
      <c r="K27" s="1000"/>
      <c r="L27" s="1000"/>
      <c r="M27" s="1000"/>
      <c r="N27" s="1000"/>
      <c r="O27" s="1000"/>
      <c r="P27" s="1000"/>
      <c r="Q27" s="1000"/>
      <c r="R27" s="1000"/>
      <c r="S27" s="1000"/>
      <c r="T27" s="1000"/>
      <c r="U27" s="1000"/>
      <c r="V27" s="1000"/>
      <c r="W27" s="1000"/>
      <c r="X27" s="1000"/>
      <c r="Y27" s="1000"/>
      <c r="Z27" s="1000"/>
      <c r="AA27" s="1000"/>
      <c r="AB27" s="1000"/>
      <c r="AC27" s="1000"/>
      <c r="AD27" s="1000"/>
      <c r="AE27" s="1000"/>
      <c r="AF27" s="1000"/>
      <c r="AG27" s="1000"/>
      <c r="AH27" s="1000"/>
      <c r="AI27" s="1000"/>
      <c r="AJ27" s="1000"/>
      <c r="AK27" s="1000"/>
      <c r="AL27" s="1000"/>
      <c r="AM27" s="1000"/>
      <c r="AN27" s="1000"/>
      <c r="AO27" s="1000"/>
      <c r="AP27" s="1000"/>
      <c r="AQ27" s="1000"/>
      <c r="AR27" s="1000"/>
      <c r="AS27" s="1000"/>
      <c r="AT27" s="1000"/>
      <c r="AU27" s="1001"/>
      <c r="AV27" s="1002" t="s">
        <v>510</v>
      </c>
      <c r="AW27" s="1003"/>
      <c r="AX27" s="1003"/>
      <c r="AY27" s="1003"/>
      <c r="AZ27" s="1003"/>
      <c r="BA27" s="1003"/>
      <c r="BB27" s="1003"/>
      <c r="BC27" s="1003"/>
      <c r="BD27" s="1003"/>
      <c r="BE27" s="1003"/>
      <c r="BF27" s="1003"/>
      <c r="BG27" s="1003"/>
      <c r="BH27" s="1003"/>
      <c r="BI27" s="1003"/>
      <c r="BJ27" s="1003"/>
      <c r="BK27" s="1003"/>
      <c r="BL27" s="1003"/>
      <c r="BM27" s="1004"/>
      <c r="BN27" s="971"/>
      <c r="BO27" s="972"/>
      <c r="BP27" s="972"/>
      <c r="BQ27" s="972"/>
      <c r="BR27" s="972"/>
      <c r="BS27" s="972"/>
      <c r="BT27" s="972"/>
      <c r="BU27" s="972"/>
      <c r="BV27" s="972"/>
      <c r="BW27" s="972"/>
      <c r="BX27" s="972"/>
      <c r="BY27" s="972"/>
      <c r="BZ27" s="972"/>
      <c r="CA27" s="972"/>
      <c r="CB27" s="973"/>
      <c r="CC27" s="953" t="s">
        <v>511</v>
      </c>
      <c r="CD27" s="954"/>
      <c r="CE27" s="954"/>
      <c r="CF27" s="954"/>
      <c r="CG27" s="954"/>
      <c r="CH27" s="954"/>
      <c r="CI27" s="954"/>
      <c r="CJ27" s="954"/>
      <c r="CK27" s="954"/>
      <c r="CL27" s="954"/>
      <c r="CM27" s="954"/>
      <c r="CN27" s="954"/>
      <c r="CO27" s="954"/>
      <c r="CP27" s="954"/>
      <c r="CQ27" s="955"/>
      <c r="CR27" s="956"/>
      <c r="CS27" s="957"/>
      <c r="CT27" s="957"/>
      <c r="CU27" s="957"/>
      <c r="CV27" s="957"/>
      <c r="CW27" s="957"/>
      <c r="CX27" s="957"/>
      <c r="CY27" s="957"/>
      <c r="CZ27" s="957"/>
      <c r="DA27" s="957"/>
      <c r="DB27" s="957"/>
      <c r="DC27" s="957"/>
      <c r="DD27" s="958"/>
      <c r="DE27" s="959" t="s">
        <v>486</v>
      </c>
      <c r="DF27" s="960"/>
      <c r="DG27" s="960"/>
      <c r="DH27" s="961"/>
      <c r="DI27" s="959">
        <v>7</v>
      </c>
      <c r="DJ27" s="960"/>
      <c r="DK27" s="960"/>
      <c r="DL27" s="960"/>
      <c r="DM27" s="960"/>
      <c r="DN27" s="960"/>
      <c r="DO27" s="960"/>
      <c r="DP27" s="960"/>
      <c r="DQ27" s="961"/>
      <c r="DR27" s="965">
        <v>156359.32999999999</v>
      </c>
      <c r="DS27" s="966"/>
      <c r="DT27" s="966"/>
      <c r="DU27" s="966"/>
      <c r="DV27" s="966"/>
      <c r="DW27" s="966"/>
      <c r="DX27" s="966"/>
      <c r="DY27" s="966"/>
      <c r="DZ27" s="966"/>
      <c r="EA27" s="966"/>
      <c r="EB27" s="966"/>
      <c r="EC27" s="966"/>
      <c r="ED27" s="966"/>
      <c r="EE27" s="967"/>
      <c r="EF27" s="965">
        <f>DI27*DR27</f>
        <v>1094515.31</v>
      </c>
      <c r="EG27" s="966"/>
      <c r="EH27" s="966"/>
      <c r="EI27" s="966"/>
      <c r="EJ27" s="966"/>
      <c r="EK27" s="966"/>
      <c r="EL27" s="966"/>
      <c r="EM27" s="966"/>
      <c r="EN27" s="966"/>
      <c r="EO27" s="966"/>
      <c r="EP27" s="966"/>
      <c r="EQ27" s="966"/>
      <c r="ER27" s="966"/>
      <c r="ES27" s="967"/>
      <c r="ET27" s="968" t="s">
        <v>512</v>
      </c>
      <c r="EU27" s="969"/>
      <c r="EV27" s="969"/>
      <c r="EW27" s="969"/>
      <c r="EX27" s="969"/>
      <c r="EY27" s="969"/>
      <c r="EZ27" s="969"/>
      <c r="FA27" s="969"/>
      <c r="FB27" s="969"/>
      <c r="FC27" s="969"/>
      <c r="FD27" s="969"/>
      <c r="FE27" s="969"/>
      <c r="FF27" s="969"/>
      <c r="FG27" s="969"/>
      <c r="FH27" s="969"/>
      <c r="FI27" s="970"/>
    </row>
    <row r="28" spans="1:165" ht="25.5" hidden="1" customHeight="1">
      <c r="A28" s="997">
        <v>2</v>
      </c>
      <c r="B28" s="998"/>
      <c r="C28" s="998"/>
      <c r="D28" s="998"/>
      <c r="E28" s="638"/>
      <c r="F28" s="638"/>
      <c r="G28" s="638"/>
      <c r="H28" s="605"/>
      <c r="I28" s="999"/>
      <c r="J28" s="1000"/>
      <c r="K28" s="1000"/>
      <c r="L28" s="1000"/>
      <c r="M28" s="1000"/>
      <c r="N28" s="1000"/>
      <c r="O28" s="1000"/>
      <c r="P28" s="1000"/>
      <c r="Q28" s="1000"/>
      <c r="R28" s="1000"/>
      <c r="S28" s="1000"/>
      <c r="T28" s="1000"/>
      <c r="U28" s="1000"/>
      <c r="V28" s="1000"/>
      <c r="W28" s="1000"/>
      <c r="X28" s="1000"/>
      <c r="Y28" s="1000"/>
      <c r="Z28" s="1000"/>
      <c r="AA28" s="1000"/>
      <c r="AB28" s="1000"/>
      <c r="AC28" s="1000"/>
      <c r="AD28" s="1000"/>
      <c r="AE28" s="1000"/>
      <c r="AF28" s="1000"/>
      <c r="AG28" s="1000"/>
      <c r="AH28" s="1000"/>
      <c r="AI28" s="1000"/>
      <c r="AJ28" s="1000"/>
      <c r="AK28" s="1000"/>
      <c r="AL28" s="1000"/>
      <c r="AM28" s="1000"/>
      <c r="AN28" s="1000"/>
      <c r="AO28" s="1000"/>
      <c r="AP28" s="1000"/>
      <c r="AQ28" s="1000"/>
      <c r="AR28" s="1000"/>
      <c r="AS28" s="1000"/>
      <c r="AT28" s="1000"/>
      <c r="AU28" s="1001"/>
      <c r="AV28" s="1002"/>
      <c r="AW28" s="1003"/>
      <c r="AX28" s="1003"/>
      <c r="AY28" s="1003"/>
      <c r="AZ28" s="1003"/>
      <c r="BA28" s="1003"/>
      <c r="BB28" s="1003"/>
      <c r="BC28" s="1003"/>
      <c r="BD28" s="1003"/>
      <c r="BE28" s="1003"/>
      <c r="BF28" s="1003"/>
      <c r="BG28" s="1003"/>
      <c r="BH28" s="1003"/>
      <c r="BI28" s="1003"/>
      <c r="BJ28" s="1003"/>
      <c r="BK28" s="1003"/>
      <c r="BL28" s="1003"/>
      <c r="BM28" s="1004"/>
      <c r="BN28" s="971"/>
      <c r="BO28" s="972"/>
      <c r="BP28" s="972"/>
      <c r="BQ28" s="972"/>
      <c r="BR28" s="972"/>
      <c r="BS28" s="972"/>
      <c r="BT28" s="972"/>
      <c r="BU28" s="972"/>
      <c r="BV28" s="972"/>
      <c r="BW28" s="972"/>
      <c r="BX28" s="972"/>
      <c r="BY28" s="972"/>
      <c r="BZ28" s="972"/>
      <c r="CA28" s="972"/>
      <c r="CB28" s="973"/>
      <c r="CC28" s="953"/>
      <c r="CD28" s="954"/>
      <c r="CE28" s="954"/>
      <c r="CF28" s="954"/>
      <c r="CG28" s="954"/>
      <c r="CH28" s="954"/>
      <c r="CI28" s="954"/>
      <c r="CJ28" s="954"/>
      <c r="CK28" s="954"/>
      <c r="CL28" s="954"/>
      <c r="CM28" s="954"/>
      <c r="CN28" s="954"/>
      <c r="CO28" s="954"/>
      <c r="CP28" s="954"/>
      <c r="CQ28" s="955"/>
      <c r="CR28" s="956"/>
      <c r="CS28" s="957"/>
      <c r="CT28" s="957"/>
      <c r="CU28" s="957"/>
      <c r="CV28" s="957"/>
      <c r="CW28" s="957"/>
      <c r="CX28" s="957"/>
      <c r="CY28" s="957"/>
      <c r="CZ28" s="957"/>
      <c r="DA28" s="957"/>
      <c r="DB28" s="957"/>
      <c r="DC28" s="957"/>
      <c r="DD28" s="958"/>
      <c r="DE28" s="959"/>
      <c r="DF28" s="960"/>
      <c r="DG28" s="960"/>
      <c r="DH28" s="961"/>
      <c r="DI28" s="959"/>
      <c r="DJ28" s="960"/>
      <c r="DK28" s="960"/>
      <c r="DL28" s="960"/>
      <c r="DM28" s="960"/>
      <c r="DN28" s="960"/>
      <c r="DO28" s="960"/>
      <c r="DP28" s="960"/>
      <c r="DQ28" s="961"/>
      <c r="DR28" s="962"/>
      <c r="DS28" s="963"/>
      <c r="DT28" s="963"/>
      <c r="DU28" s="963"/>
      <c r="DV28" s="963"/>
      <c r="DW28" s="963"/>
      <c r="DX28" s="963"/>
      <c r="DY28" s="963"/>
      <c r="DZ28" s="963"/>
      <c r="EA28" s="963"/>
      <c r="EB28" s="963"/>
      <c r="EC28" s="963"/>
      <c r="ED28" s="963"/>
      <c r="EE28" s="964"/>
      <c r="EF28" s="965">
        <f t="shared" ref="EF28:EF30" si="0">DI28*DR28</f>
        <v>0</v>
      </c>
      <c r="EG28" s="966"/>
      <c r="EH28" s="966"/>
      <c r="EI28" s="966"/>
      <c r="EJ28" s="966"/>
      <c r="EK28" s="966"/>
      <c r="EL28" s="966"/>
      <c r="EM28" s="966"/>
      <c r="EN28" s="966"/>
      <c r="EO28" s="966"/>
      <c r="EP28" s="966"/>
      <c r="EQ28" s="966"/>
      <c r="ER28" s="966"/>
      <c r="ES28" s="967"/>
      <c r="ET28" s="968" t="s">
        <v>504</v>
      </c>
      <c r="EU28" s="969"/>
      <c r="EV28" s="969"/>
      <c r="EW28" s="969"/>
      <c r="EX28" s="969"/>
      <c r="EY28" s="969"/>
      <c r="EZ28" s="969"/>
      <c r="FA28" s="969"/>
      <c r="FB28" s="969"/>
      <c r="FC28" s="969"/>
      <c r="FD28" s="969"/>
      <c r="FE28" s="969"/>
      <c r="FF28" s="969"/>
      <c r="FG28" s="969"/>
      <c r="FH28" s="969"/>
      <c r="FI28" s="970"/>
    </row>
    <row r="29" spans="1:165" ht="25.5" hidden="1" customHeight="1">
      <c r="A29" s="997">
        <v>3</v>
      </c>
      <c r="B29" s="998"/>
      <c r="C29" s="998"/>
      <c r="D29" s="998"/>
      <c r="E29" s="638"/>
      <c r="F29" s="638"/>
      <c r="G29" s="638"/>
      <c r="H29" s="605"/>
      <c r="I29" s="999"/>
      <c r="J29" s="1000"/>
      <c r="K29" s="1000"/>
      <c r="L29" s="1000"/>
      <c r="M29" s="1000"/>
      <c r="N29" s="1000"/>
      <c r="O29" s="1000"/>
      <c r="P29" s="1000"/>
      <c r="Q29" s="1000"/>
      <c r="R29" s="1000"/>
      <c r="S29" s="1000"/>
      <c r="T29" s="1000"/>
      <c r="U29" s="1000"/>
      <c r="V29" s="1000"/>
      <c r="W29" s="1000"/>
      <c r="X29" s="1000"/>
      <c r="Y29" s="1000"/>
      <c r="Z29" s="1000"/>
      <c r="AA29" s="1000"/>
      <c r="AB29" s="1000"/>
      <c r="AC29" s="1000"/>
      <c r="AD29" s="1000"/>
      <c r="AE29" s="1000"/>
      <c r="AF29" s="1000"/>
      <c r="AG29" s="1000"/>
      <c r="AH29" s="1000"/>
      <c r="AI29" s="1000"/>
      <c r="AJ29" s="1000"/>
      <c r="AK29" s="1000"/>
      <c r="AL29" s="1000"/>
      <c r="AM29" s="1000"/>
      <c r="AN29" s="1000"/>
      <c r="AO29" s="1000"/>
      <c r="AP29" s="1000"/>
      <c r="AQ29" s="1000"/>
      <c r="AR29" s="1000"/>
      <c r="AS29" s="1000"/>
      <c r="AT29" s="1000"/>
      <c r="AU29" s="1001"/>
      <c r="AV29" s="1002"/>
      <c r="AW29" s="1003"/>
      <c r="AX29" s="1003"/>
      <c r="AY29" s="1003"/>
      <c r="AZ29" s="1003"/>
      <c r="BA29" s="1003"/>
      <c r="BB29" s="1003"/>
      <c r="BC29" s="1003"/>
      <c r="BD29" s="1003"/>
      <c r="BE29" s="1003"/>
      <c r="BF29" s="1003"/>
      <c r="BG29" s="1003"/>
      <c r="BH29" s="1003"/>
      <c r="BI29" s="1003"/>
      <c r="BJ29" s="1003"/>
      <c r="BK29" s="1003"/>
      <c r="BL29" s="1003"/>
      <c r="BM29" s="1004"/>
      <c r="BN29" s="971"/>
      <c r="BO29" s="972"/>
      <c r="BP29" s="972"/>
      <c r="BQ29" s="972"/>
      <c r="BR29" s="972"/>
      <c r="BS29" s="972"/>
      <c r="BT29" s="972"/>
      <c r="BU29" s="972"/>
      <c r="BV29" s="972"/>
      <c r="BW29" s="972"/>
      <c r="BX29" s="972"/>
      <c r="BY29" s="972"/>
      <c r="BZ29" s="972"/>
      <c r="CA29" s="972"/>
      <c r="CB29" s="973"/>
      <c r="CC29" s="953"/>
      <c r="CD29" s="954"/>
      <c r="CE29" s="954"/>
      <c r="CF29" s="954"/>
      <c r="CG29" s="954"/>
      <c r="CH29" s="954"/>
      <c r="CI29" s="954"/>
      <c r="CJ29" s="954"/>
      <c r="CK29" s="954"/>
      <c r="CL29" s="954"/>
      <c r="CM29" s="954"/>
      <c r="CN29" s="954"/>
      <c r="CO29" s="954"/>
      <c r="CP29" s="954"/>
      <c r="CQ29" s="955"/>
      <c r="CR29" s="956"/>
      <c r="CS29" s="957"/>
      <c r="CT29" s="957"/>
      <c r="CU29" s="957"/>
      <c r="CV29" s="957"/>
      <c r="CW29" s="957"/>
      <c r="CX29" s="957"/>
      <c r="CY29" s="957"/>
      <c r="CZ29" s="957"/>
      <c r="DA29" s="957"/>
      <c r="DB29" s="957"/>
      <c r="DC29" s="957"/>
      <c r="DD29" s="958"/>
      <c r="DE29" s="959"/>
      <c r="DF29" s="960"/>
      <c r="DG29" s="960"/>
      <c r="DH29" s="961"/>
      <c r="DI29" s="959"/>
      <c r="DJ29" s="960"/>
      <c r="DK29" s="960"/>
      <c r="DL29" s="960"/>
      <c r="DM29" s="960"/>
      <c r="DN29" s="960"/>
      <c r="DO29" s="960"/>
      <c r="DP29" s="960"/>
      <c r="DQ29" s="961"/>
      <c r="DR29" s="962"/>
      <c r="DS29" s="963"/>
      <c r="DT29" s="963"/>
      <c r="DU29" s="963"/>
      <c r="DV29" s="963"/>
      <c r="DW29" s="963"/>
      <c r="DX29" s="963"/>
      <c r="DY29" s="963"/>
      <c r="DZ29" s="963"/>
      <c r="EA29" s="963"/>
      <c r="EB29" s="963"/>
      <c r="EC29" s="963"/>
      <c r="ED29" s="963"/>
      <c r="EE29" s="964"/>
      <c r="EF29" s="965">
        <f t="shared" si="0"/>
        <v>0</v>
      </c>
      <c r="EG29" s="966"/>
      <c r="EH29" s="966"/>
      <c r="EI29" s="966"/>
      <c r="EJ29" s="966"/>
      <c r="EK29" s="966"/>
      <c r="EL29" s="966"/>
      <c r="EM29" s="966"/>
      <c r="EN29" s="966"/>
      <c r="EO29" s="966"/>
      <c r="EP29" s="966"/>
      <c r="EQ29" s="966"/>
      <c r="ER29" s="966"/>
      <c r="ES29" s="967"/>
      <c r="ET29" s="968" t="s">
        <v>504</v>
      </c>
      <c r="EU29" s="969"/>
      <c r="EV29" s="969"/>
      <c r="EW29" s="969"/>
      <c r="EX29" s="969"/>
      <c r="EY29" s="969"/>
      <c r="EZ29" s="969"/>
      <c r="FA29" s="969"/>
      <c r="FB29" s="969"/>
      <c r="FC29" s="969"/>
      <c r="FD29" s="969"/>
      <c r="FE29" s="969"/>
      <c r="FF29" s="969"/>
      <c r="FG29" s="969"/>
      <c r="FH29" s="969"/>
      <c r="FI29" s="970"/>
    </row>
    <row r="30" spans="1:165" ht="25.5" hidden="1" customHeight="1">
      <c r="A30" s="997">
        <v>4</v>
      </c>
      <c r="B30" s="998"/>
      <c r="C30" s="998"/>
      <c r="D30" s="998"/>
      <c r="E30" s="638"/>
      <c r="F30" s="638"/>
      <c r="G30" s="638"/>
      <c r="H30" s="605"/>
      <c r="I30" s="999"/>
      <c r="J30" s="1000"/>
      <c r="K30" s="1000"/>
      <c r="L30" s="1000"/>
      <c r="M30" s="1000"/>
      <c r="N30" s="1000"/>
      <c r="O30" s="1000"/>
      <c r="P30" s="1000"/>
      <c r="Q30" s="1000"/>
      <c r="R30" s="1000"/>
      <c r="S30" s="1000"/>
      <c r="T30" s="1000"/>
      <c r="U30" s="1000"/>
      <c r="V30" s="1000"/>
      <c r="W30" s="1000"/>
      <c r="X30" s="1000"/>
      <c r="Y30" s="1000"/>
      <c r="Z30" s="1000"/>
      <c r="AA30" s="1000"/>
      <c r="AB30" s="1000"/>
      <c r="AC30" s="1000"/>
      <c r="AD30" s="1000"/>
      <c r="AE30" s="1000"/>
      <c r="AF30" s="1000"/>
      <c r="AG30" s="1000"/>
      <c r="AH30" s="1000"/>
      <c r="AI30" s="1000"/>
      <c r="AJ30" s="1000"/>
      <c r="AK30" s="1000"/>
      <c r="AL30" s="1000"/>
      <c r="AM30" s="1000"/>
      <c r="AN30" s="1000"/>
      <c r="AO30" s="1000"/>
      <c r="AP30" s="1000"/>
      <c r="AQ30" s="1000"/>
      <c r="AR30" s="1000"/>
      <c r="AS30" s="1000"/>
      <c r="AT30" s="1000"/>
      <c r="AU30" s="1001"/>
      <c r="AV30" s="1002"/>
      <c r="AW30" s="1003"/>
      <c r="AX30" s="1003"/>
      <c r="AY30" s="1003"/>
      <c r="AZ30" s="1003"/>
      <c r="BA30" s="1003"/>
      <c r="BB30" s="1003"/>
      <c r="BC30" s="1003"/>
      <c r="BD30" s="1003"/>
      <c r="BE30" s="1003"/>
      <c r="BF30" s="1003"/>
      <c r="BG30" s="1003"/>
      <c r="BH30" s="1003"/>
      <c r="BI30" s="1003"/>
      <c r="BJ30" s="1003"/>
      <c r="BK30" s="1003"/>
      <c r="BL30" s="1003"/>
      <c r="BM30" s="1004"/>
      <c r="BN30" s="971"/>
      <c r="BO30" s="972"/>
      <c r="BP30" s="972"/>
      <c r="BQ30" s="972"/>
      <c r="BR30" s="972"/>
      <c r="BS30" s="972"/>
      <c r="BT30" s="972"/>
      <c r="BU30" s="972"/>
      <c r="BV30" s="972"/>
      <c r="BW30" s="972"/>
      <c r="BX30" s="972"/>
      <c r="BY30" s="972"/>
      <c r="BZ30" s="972"/>
      <c r="CA30" s="972"/>
      <c r="CB30" s="973"/>
      <c r="CC30" s="953"/>
      <c r="CD30" s="954"/>
      <c r="CE30" s="954"/>
      <c r="CF30" s="954"/>
      <c r="CG30" s="954"/>
      <c r="CH30" s="954"/>
      <c r="CI30" s="954"/>
      <c r="CJ30" s="954"/>
      <c r="CK30" s="954"/>
      <c r="CL30" s="954"/>
      <c r="CM30" s="954"/>
      <c r="CN30" s="954"/>
      <c r="CO30" s="954"/>
      <c r="CP30" s="954"/>
      <c r="CQ30" s="955"/>
      <c r="CR30" s="956"/>
      <c r="CS30" s="957"/>
      <c r="CT30" s="957"/>
      <c r="CU30" s="957"/>
      <c r="CV30" s="957"/>
      <c r="CW30" s="957"/>
      <c r="CX30" s="957"/>
      <c r="CY30" s="957"/>
      <c r="CZ30" s="957"/>
      <c r="DA30" s="957"/>
      <c r="DB30" s="957"/>
      <c r="DC30" s="957"/>
      <c r="DD30" s="958"/>
      <c r="DE30" s="959"/>
      <c r="DF30" s="960"/>
      <c r="DG30" s="960"/>
      <c r="DH30" s="961"/>
      <c r="DI30" s="959"/>
      <c r="DJ30" s="960"/>
      <c r="DK30" s="960"/>
      <c r="DL30" s="960"/>
      <c r="DM30" s="960"/>
      <c r="DN30" s="960"/>
      <c r="DO30" s="960"/>
      <c r="DP30" s="960"/>
      <c r="DQ30" s="961"/>
      <c r="DR30" s="962"/>
      <c r="DS30" s="963"/>
      <c r="DT30" s="963"/>
      <c r="DU30" s="963"/>
      <c r="DV30" s="963"/>
      <c r="DW30" s="963"/>
      <c r="DX30" s="963"/>
      <c r="DY30" s="963"/>
      <c r="DZ30" s="963"/>
      <c r="EA30" s="963"/>
      <c r="EB30" s="963"/>
      <c r="EC30" s="963"/>
      <c r="ED30" s="963"/>
      <c r="EE30" s="964"/>
      <c r="EF30" s="965">
        <f t="shared" si="0"/>
        <v>0</v>
      </c>
      <c r="EG30" s="966"/>
      <c r="EH30" s="966"/>
      <c r="EI30" s="966"/>
      <c r="EJ30" s="966"/>
      <c r="EK30" s="966"/>
      <c r="EL30" s="966"/>
      <c r="EM30" s="966"/>
      <c r="EN30" s="966"/>
      <c r="EO30" s="966"/>
      <c r="EP30" s="966"/>
      <c r="EQ30" s="966"/>
      <c r="ER30" s="966"/>
      <c r="ES30" s="967"/>
      <c r="ET30" s="968" t="s">
        <v>507</v>
      </c>
      <c r="EU30" s="969"/>
      <c r="EV30" s="969"/>
      <c r="EW30" s="969"/>
      <c r="EX30" s="969"/>
      <c r="EY30" s="969"/>
      <c r="EZ30" s="969"/>
      <c r="FA30" s="969"/>
      <c r="FB30" s="969"/>
      <c r="FC30" s="969"/>
      <c r="FD30" s="969"/>
      <c r="FE30" s="969"/>
      <c r="FF30" s="969"/>
      <c r="FG30" s="969"/>
      <c r="FH30" s="969"/>
      <c r="FI30" s="970"/>
    </row>
    <row r="31" spans="1:165" s="606" customFormat="1" ht="13.5" customHeight="1">
      <c r="A31" s="979"/>
      <c r="B31" s="979"/>
      <c r="C31" s="979"/>
      <c r="D31" s="979"/>
      <c r="E31" s="979"/>
      <c r="F31" s="979"/>
      <c r="G31" s="979"/>
      <c r="H31" s="979"/>
      <c r="I31" s="980" t="s">
        <v>454</v>
      </c>
      <c r="J31" s="981"/>
      <c r="K31" s="981"/>
      <c r="L31" s="981"/>
      <c r="M31" s="981"/>
      <c r="N31" s="981"/>
      <c r="O31" s="981"/>
      <c r="P31" s="981"/>
      <c r="Q31" s="981"/>
      <c r="R31" s="981"/>
      <c r="S31" s="981"/>
      <c r="T31" s="981"/>
      <c r="U31" s="981"/>
      <c r="V31" s="981"/>
      <c r="W31" s="981"/>
      <c r="X31" s="981"/>
      <c r="Y31" s="981"/>
      <c r="Z31" s="981"/>
      <c r="AA31" s="981"/>
      <c r="AB31" s="981"/>
      <c r="AC31" s="981"/>
      <c r="AD31" s="981"/>
      <c r="AE31" s="981"/>
      <c r="AF31" s="981"/>
      <c r="AG31" s="981"/>
      <c r="AH31" s="981"/>
      <c r="AI31" s="981"/>
      <c r="AJ31" s="981"/>
      <c r="AK31" s="981"/>
      <c r="AL31" s="981"/>
      <c r="AM31" s="981"/>
      <c r="AN31" s="981"/>
      <c r="AO31" s="981"/>
      <c r="AP31" s="981"/>
      <c r="AQ31" s="981"/>
      <c r="AR31" s="981"/>
      <c r="AS31" s="981"/>
      <c r="AT31" s="981"/>
      <c r="AU31" s="981"/>
      <c r="AV31" s="982"/>
      <c r="AW31" s="983"/>
      <c r="AX31" s="983"/>
      <c r="AY31" s="983"/>
      <c r="AZ31" s="983"/>
      <c r="BA31" s="983"/>
      <c r="BB31" s="983"/>
      <c r="BC31" s="983"/>
      <c r="BD31" s="983"/>
      <c r="BE31" s="983"/>
      <c r="BF31" s="983"/>
      <c r="BG31" s="983"/>
      <c r="BH31" s="983"/>
      <c r="BI31" s="983"/>
      <c r="BJ31" s="983"/>
      <c r="BK31" s="983"/>
      <c r="BL31" s="983"/>
      <c r="BM31" s="984"/>
      <c r="BN31" s="985"/>
      <c r="BO31" s="986"/>
      <c r="BP31" s="986"/>
      <c r="BQ31" s="986"/>
      <c r="BR31" s="986"/>
      <c r="BS31" s="986"/>
      <c r="BT31" s="986"/>
      <c r="BU31" s="986"/>
      <c r="BV31" s="986"/>
      <c r="BW31" s="986"/>
      <c r="BX31" s="986"/>
      <c r="BY31" s="986"/>
      <c r="BZ31" s="986"/>
      <c r="CA31" s="986"/>
      <c r="CB31" s="986"/>
      <c r="CC31" s="987"/>
      <c r="CD31" s="987"/>
      <c r="CE31" s="987"/>
      <c r="CF31" s="987"/>
      <c r="CG31" s="987"/>
      <c r="CH31" s="987"/>
      <c r="CI31" s="987"/>
      <c r="CJ31" s="987"/>
      <c r="CK31" s="987"/>
      <c r="CL31" s="987"/>
      <c r="CM31" s="987"/>
      <c r="CN31" s="987"/>
      <c r="CO31" s="987"/>
      <c r="CP31" s="987"/>
      <c r="CQ31" s="987"/>
      <c r="CR31" s="988"/>
      <c r="CS31" s="988"/>
      <c r="CT31" s="988"/>
      <c r="CU31" s="988"/>
      <c r="CV31" s="988"/>
      <c r="CW31" s="988"/>
      <c r="CX31" s="988"/>
      <c r="CY31" s="988"/>
      <c r="CZ31" s="988"/>
      <c r="DA31" s="988"/>
      <c r="DB31" s="988"/>
      <c r="DC31" s="988"/>
      <c r="DD31" s="988"/>
      <c r="DE31" s="992"/>
      <c r="DF31" s="992"/>
      <c r="DG31" s="992"/>
      <c r="DH31" s="992"/>
      <c r="DI31" s="992">
        <f>SUM(DI27:DQ30)</f>
        <v>7</v>
      </c>
      <c r="DJ31" s="992"/>
      <c r="DK31" s="992"/>
      <c r="DL31" s="992"/>
      <c r="DM31" s="992"/>
      <c r="DN31" s="992"/>
      <c r="DO31" s="992"/>
      <c r="DP31" s="992"/>
      <c r="DQ31" s="992"/>
      <c r="DR31" s="993"/>
      <c r="DS31" s="993"/>
      <c r="DT31" s="993"/>
      <c r="DU31" s="993"/>
      <c r="DV31" s="993"/>
      <c r="DW31" s="993"/>
      <c r="DX31" s="993"/>
      <c r="DY31" s="993"/>
      <c r="DZ31" s="993"/>
      <c r="EA31" s="993"/>
      <c r="EB31" s="993"/>
      <c r="EC31" s="993"/>
      <c r="ED31" s="993"/>
      <c r="EE31" s="993"/>
      <c r="EF31" s="994">
        <f>SUM(EF27:ES30)</f>
        <v>1094515.31</v>
      </c>
      <c r="EG31" s="994"/>
      <c r="EH31" s="994"/>
      <c r="EI31" s="994"/>
      <c r="EJ31" s="994"/>
      <c r="EK31" s="994"/>
      <c r="EL31" s="994"/>
      <c r="EM31" s="994"/>
      <c r="EN31" s="994"/>
      <c r="EO31" s="994"/>
      <c r="EP31" s="994"/>
      <c r="EQ31" s="994"/>
      <c r="ER31" s="994"/>
      <c r="ES31" s="994"/>
      <c r="ET31" s="995"/>
      <c r="EU31" s="995"/>
      <c r="EV31" s="995"/>
      <c r="EW31" s="995"/>
      <c r="EX31" s="995"/>
      <c r="EY31" s="995"/>
      <c r="EZ31" s="995"/>
      <c r="FA31" s="995"/>
      <c r="FB31" s="995"/>
      <c r="FC31" s="995"/>
      <c r="FD31" s="995"/>
      <c r="FE31" s="995"/>
      <c r="FF31" s="995"/>
      <c r="FG31" s="995"/>
      <c r="FH31" s="995"/>
      <c r="FI31" s="995"/>
    </row>
    <row r="32" spans="1:165" s="611" customFormat="1" ht="18" customHeight="1">
      <c r="A32" s="607"/>
      <c r="B32" s="607"/>
      <c r="C32" s="607"/>
      <c r="D32" s="607"/>
      <c r="E32" s="607"/>
      <c r="F32" s="607"/>
      <c r="G32" s="607"/>
      <c r="H32" s="607"/>
      <c r="I32" s="996" t="s">
        <v>455</v>
      </c>
      <c r="J32" s="996"/>
      <c r="K32" s="996"/>
      <c r="L32" s="996"/>
      <c r="M32" s="996"/>
      <c r="N32" s="996"/>
      <c r="O32" s="996"/>
      <c r="P32" s="996"/>
      <c r="Q32" s="996"/>
      <c r="R32" s="996"/>
      <c r="S32" s="996"/>
      <c r="T32" s="996"/>
      <c r="U32" s="996"/>
      <c r="V32" s="996"/>
      <c r="W32" s="996"/>
      <c r="X32" s="996"/>
      <c r="Y32" s="996"/>
      <c r="Z32" s="996"/>
      <c r="AA32" s="608"/>
      <c r="AB32" s="608"/>
      <c r="AC32" s="608"/>
      <c r="AD32" s="608"/>
      <c r="AE32" s="608"/>
      <c r="AF32" s="608"/>
      <c r="AG32" s="608"/>
      <c r="AH32" s="608"/>
      <c r="AI32" s="608"/>
      <c r="AJ32" s="608"/>
      <c r="AK32" s="608"/>
      <c r="AL32" s="608"/>
      <c r="AM32" s="608"/>
      <c r="AN32" s="608"/>
      <c r="AO32" s="636"/>
      <c r="AP32" s="636"/>
      <c r="AQ32" s="636"/>
      <c r="AR32" s="636"/>
      <c r="AS32" s="636"/>
      <c r="AT32" s="636"/>
      <c r="AU32" s="636"/>
      <c r="AV32" s="636"/>
      <c r="AW32" s="636"/>
      <c r="AX32" s="636"/>
      <c r="AY32" s="636"/>
      <c r="AZ32" s="636"/>
      <c r="BA32" s="636"/>
      <c r="BB32" s="636"/>
      <c r="BC32" s="636"/>
      <c r="BD32" s="636"/>
      <c r="BE32" s="636"/>
      <c r="BF32" s="636"/>
      <c r="BG32" s="636"/>
      <c r="BH32" s="636"/>
      <c r="BI32" s="636"/>
      <c r="BJ32" s="636"/>
      <c r="BK32" s="636"/>
      <c r="BL32" s="636"/>
      <c r="BM32" s="636"/>
      <c r="BN32" s="636"/>
      <c r="BO32" s="636"/>
      <c r="BP32" s="636"/>
      <c r="BQ32" s="636"/>
      <c r="BR32" s="636"/>
      <c r="BS32" s="636"/>
      <c r="BT32" s="636"/>
      <c r="BU32" s="636"/>
      <c r="BV32" s="636"/>
      <c r="BW32" s="636"/>
      <c r="BX32" s="636"/>
      <c r="BY32" s="636"/>
      <c r="BZ32" s="636"/>
      <c r="CA32" s="636"/>
      <c r="CB32" s="636"/>
      <c r="CC32" s="636"/>
      <c r="CD32" s="636"/>
      <c r="CE32" s="636"/>
      <c r="CF32" s="636"/>
      <c r="CG32" s="636"/>
      <c r="CH32" s="636"/>
      <c r="CI32" s="636"/>
      <c r="CJ32" s="636"/>
      <c r="CK32" s="636"/>
      <c r="CL32" s="636"/>
      <c r="CM32" s="636"/>
      <c r="CN32" s="636"/>
      <c r="CO32" s="636"/>
      <c r="CP32" s="636"/>
      <c r="CQ32" s="996" t="s">
        <v>456</v>
      </c>
      <c r="CR32" s="996"/>
      <c r="CS32" s="996"/>
      <c r="CT32" s="996"/>
      <c r="CU32" s="996"/>
      <c r="CV32" s="996"/>
      <c r="CW32" s="996"/>
      <c r="CX32" s="996"/>
      <c r="CY32" s="996"/>
      <c r="CZ32" s="996"/>
      <c r="DA32" s="996"/>
      <c r="DB32" s="996"/>
      <c r="DC32" s="996"/>
      <c r="DD32" s="996"/>
      <c r="DE32" s="996"/>
      <c r="DF32" s="996"/>
      <c r="DG32" s="996"/>
      <c r="DH32" s="996"/>
      <c r="DI32" s="608"/>
      <c r="DJ32" s="608"/>
      <c r="DK32" s="608"/>
      <c r="DL32" s="608"/>
      <c r="DM32" s="608"/>
      <c r="DN32" s="608"/>
      <c r="DO32" s="608"/>
      <c r="DP32" s="608"/>
      <c r="DQ32" s="608"/>
      <c r="DR32" s="608"/>
      <c r="DS32" s="608"/>
      <c r="DT32" s="608"/>
      <c r="DU32" s="608"/>
      <c r="DV32" s="608"/>
      <c r="DW32" s="636"/>
      <c r="DX32" s="636"/>
      <c r="DY32" s="636"/>
      <c r="DZ32" s="636"/>
      <c r="EA32" s="636"/>
      <c r="EB32" s="636"/>
      <c r="EC32" s="636"/>
      <c r="ED32" s="636"/>
      <c r="EE32" s="636"/>
      <c r="EF32" s="636"/>
      <c r="EG32" s="636"/>
      <c r="EH32" s="636"/>
      <c r="EI32" s="636"/>
      <c r="EJ32" s="636"/>
      <c r="EK32" s="636"/>
      <c r="EL32" s="636"/>
      <c r="EM32" s="636"/>
      <c r="EN32" s="636"/>
      <c r="EO32" s="636"/>
      <c r="EP32" s="636"/>
      <c r="EQ32" s="636"/>
      <c r="ER32" s="636"/>
      <c r="ES32" s="636"/>
      <c r="ET32" s="636"/>
      <c r="EU32" s="636"/>
      <c r="EV32" s="636"/>
      <c r="EW32" s="636"/>
      <c r="EX32" s="610"/>
      <c r="EY32" s="610"/>
      <c r="EZ32" s="610"/>
      <c r="FA32" s="610"/>
      <c r="FB32" s="610"/>
      <c r="FC32" s="610"/>
      <c r="FD32" s="610"/>
      <c r="FE32" s="610"/>
      <c r="FF32" s="610"/>
      <c r="FG32" s="610"/>
      <c r="FH32" s="610"/>
      <c r="FI32" s="610"/>
    </row>
    <row r="33" spans="1:165" s="611" customFormat="1" ht="81" customHeight="1">
      <c r="A33" s="607"/>
      <c r="B33" s="607"/>
      <c r="C33" s="607"/>
      <c r="D33" s="607"/>
      <c r="E33" s="607"/>
      <c r="F33" s="607"/>
      <c r="G33" s="607"/>
      <c r="H33" s="607"/>
      <c r="I33" s="977" t="s">
        <v>633</v>
      </c>
      <c r="J33" s="977"/>
      <c r="K33" s="977"/>
      <c r="L33" s="977"/>
      <c r="M33" s="977"/>
      <c r="N33" s="977"/>
      <c r="O33" s="977"/>
      <c r="P33" s="977"/>
      <c r="Q33" s="977"/>
      <c r="R33" s="977"/>
      <c r="S33" s="977"/>
      <c r="T33" s="977"/>
      <c r="U33" s="977"/>
      <c r="V33" s="977"/>
      <c r="W33" s="977"/>
      <c r="X33" s="977"/>
      <c r="Y33" s="977"/>
      <c r="Z33" s="977"/>
      <c r="AA33" s="612"/>
      <c r="AB33" s="612"/>
      <c r="AC33" s="612"/>
      <c r="AD33" s="612"/>
      <c r="AE33" s="612"/>
      <c r="AF33" s="612"/>
      <c r="AG33" s="612"/>
      <c r="AH33" s="612"/>
      <c r="AI33" s="612"/>
      <c r="AJ33" s="612"/>
      <c r="AK33" s="612"/>
      <c r="AL33" s="612"/>
      <c r="AM33" s="612"/>
      <c r="AN33" s="612"/>
      <c r="AO33" s="612"/>
      <c r="AP33" s="612"/>
      <c r="AQ33" s="612"/>
      <c r="AR33" s="612"/>
      <c r="AS33" s="978" t="s">
        <v>320</v>
      </c>
      <c r="AT33" s="978"/>
      <c r="AU33" s="978"/>
      <c r="AV33" s="978"/>
      <c r="AW33" s="978"/>
      <c r="AX33" s="978"/>
      <c r="AY33" s="978"/>
      <c r="AZ33" s="978"/>
      <c r="BA33" s="978"/>
      <c r="BB33" s="978"/>
      <c r="BC33" s="978"/>
      <c r="BD33" s="978"/>
      <c r="BE33" s="978"/>
      <c r="BF33" s="978"/>
      <c r="BG33" s="978"/>
      <c r="BH33" s="978"/>
      <c r="BI33" s="978"/>
      <c r="BJ33" s="978"/>
      <c r="BK33" s="978"/>
      <c r="BL33" s="978"/>
      <c r="BM33" s="978"/>
      <c r="BN33" s="978"/>
      <c r="BO33" s="978"/>
      <c r="BP33" s="636"/>
      <c r="BQ33" s="636"/>
      <c r="BR33" s="636"/>
      <c r="BS33" s="636"/>
      <c r="BT33" s="636"/>
      <c r="BU33" s="636"/>
      <c r="BV33" s="636"/>
      <c r="BW33" s="636"/>
      <c r="BX33" s="636"/>
      <c r="BY33" s="636"/>
      <c r="BZ33" s="636"/>
      <c r="CA33" s="636"/>
      <c r="CB33" s="636"/>
      <c r="CC33" s="636"/>
      <c r="CD33" s="636"/>
      <c r="CE33" s="636"/>
      <c r="CF33" s="636"/>
      <c r="CG33" s="636"/>
      <c r="CH33" s="636"/>
      <c r="CI33" s="636"/>
      <c r="CJ33" s="636"/>
      <c r="CK33" s="636"/>
      <c r="CL33" s="636"/>
      <c r="CM33" s="636"/>
      <c r="CN33" s="636"/>
      <c r="CO33" s="636"/>
      <c r="CP33" s="636"/>
      <c r="CQ33" s="977" t="s">
        <v>457</v>
      </c>
      <c r="CR33" s="977"/>
      <c r="CS33" s="977"/>
      <c r="CT33" s="977"/>
      <c r="CU33" s="977"/>
      <c r="CV33" s="977"/>
      <c r="CW33" s="977"/>
      <c r="CX33" s="977"/>
      <c r="CY33" s="977"/>
      <c r="CZ33" s="977"/>
      <c r="DA33" s="977"/>
      <c r="DB33" s="977"/>
      <c r="DC33" s="977"/>
      <c r="DD33" s="977"/>
      <c r="DE33" s="977"/>
      <c r="DF33" s="977"/>
      <c r="DG33" s="977"/>
      <c r="DH33" s="977"/>
      <c r="DI33" s="613"/>
      <c r="DJ33" s="613"/>
      <c r="DK33" s="613"/>
      <c r="DL33" s="613"/>
      <c r="DM33" s="613"/>
      <c r="DN33" s="613"/>
      <c r="DO33" s="613"/>
      <c r="DP33" s="613"/>
      <c r="DQ33" s="613"/>
      <c r="DR33" s="613"/>
      <c r="DS33" s="613"/>
      <c r="DT33" s="613"/>
      <c r="DU33" s="613"/>
      <c r="DV33" s="613"/>
      <c r="DW33" s="613"/>
      <c r="DX33" s="613"/>
      <c r="DY33" s="613"/>
      <c r="DZ33" s="613"/>
      <c r="EA33" s="613"/>
      <c r="EB33" s="613"/>
      <c r="EC33" s="989" t="s">
        <v>458</v>
      </c>
      <c r="ED33" s="989"/>
      <c r="EE33" s="989"/>
      <c r="EF33" s="989"/>
      <c r="EG33" s="989"/>
      <c r="EH33" s="989"/>
      <c r="EI33" s="989"/>
      <c r="EJ33" s="989"/>
      <c r="EK33" s="989"/>
      <c r="EL33" s="989"/>
      <c r="EM33" s="989"/>
      <c r="EN33" s="989"/>
      <c r="EO33" s="989"/>
      <c r="EP33" s="989"/>
      <c r="EQ33" s="989"/>
      <c r="ER33" s="989"/>
      <c r="ES33" s="989"/>
      <c r="ET33" s="608"/>
      <c r="EU33" s="608"/>
      <c r="EV33" s="608"/>
      <c r="EW33" s="608"/>
      <c r="EX33" s="610"/>
      <c r="EY33" s="610"/>
      <c r="EZ33" s="610"/>
      <c r="FA33" s="610"/>
      <c r="FB33" s="610"/>
      <c r="FC33" s="610"/>
      <c r="FD33" s="610"/>
      <c r="FE33" s="610"/>
      <c r="FF33" s="610"/>
      <c r="FG33" s="610"/>
      <c r="FH33" s="610"/>
      <c r="FI33" s="610"/>
    </row>
    <row r="34" spans="1:165" s="611" customFormat="1" ht="19.5" customHeight="1">
      <c r="A34" s="607"/>
      <c r="B34" s="607"/>
      <c r="C34" s="607"/>
      <c r="D34" s="607"/>
      <c r="E34" s="607"/>
      <c r="F34" s="607"/>
      <c r="G34" s="607"/>
      <c r="H34" s="607"/>
      <c r="I34" s="990" t="s">
        <v>459</v>
      </c>
      <c r="J34" s="990"/>
      <c r="K34" s="990"/>
      <c r="L34" s="990"/>
      <c r="M34" s="990"/>
      <c r="N34" s="990"/>
      <c r="O34" s="990"/>
      <c r="P34" s="990"/>
      <c r="Q34" s="990"/>
      <c r="R34" s="990"/>
      <c r="S34" s="990"/>
      <c r="T34" s="990"/>
      <c r="U34" s="990"/>
      <c r="V34" s="990"/>
      <c r="W34" s="990"/>
      <c r="X34" s="990"/>
      <c r="Y34" s="990"/>
      <c r="Z34" s="990"/>
      <c r="AA34" s="990"/>
      <c r="AB34" s="990"/>
      <c r="AC34" s="990"/>
      <c r="AD34" s="990"/>
      <c r="AE34" s="990"/>
      <c r="AF34" s="990"/>
      <c r="AG34" s="990"/>
      <c r="AH34" s="990"/>
      <c r="AI34" s="990"/>
      <c r="AJ34" s="990"/>
      <c r="AK34" s="990"/>
      <c r="AL34" s="990"/>
      <c r="AM34" s="990"/>
      <c r="AN34" s="990"/>
      <c r="AO34" s="990"/>
      <c r="AP34" s="990"/>
      <c r="AQ34" s="990"/>
      <c r="AR34" s="990"/>
      <c r="AS34" s="990"/>
      <c r="AT34" s="990"/>
      <c r="AU34" s="990"/>
      <c r="AV34" s="990"/>
      <c r="AW34" s="990"/>
      <c r="AX34" s="990"/>
      <c r="AY34" s="990"/>
      <c r="AZ34" s="990"/>
      <c r="BA34" s="990"/>
      <c r="BB34" s="990"/>
      <c r="BC34" s="990"/>
      <c r="BD34" s="990"/>
      <c r="BE34" s="990"/>
      <c r="BF34" s="990"/>
      <c r="BG34" s="990"/>
      <c r="BH34" s="990"/>
      <c r="BI34" s="990"/>
      <c r="BJ34" s="990"/>
      <c r="BK34" s="990"/>
      <c r="BL34" s="990"/>
      <c r="BM34" s="990"/>
      <c r="BN34" s="990"/>
      <c r="BO34" s="990"/>
      <c r="BP34" s="636"/>
      <c r="BQ34" s="636"/>
      <c r="BR34" s="636"/>
      <c r="BS34" s="636"/>
      <c r="BT34" s="636"/>
      <c r="BU34" s="636"/>
      <c r="BV34" s="636"/>
      <c r="BW34" s="636"/>
      <c r="BX34" s="636"/>
      <c r="BY34" s="636"/>
      <c r="BZ34" s="636"/>
      <c r="CA34" s="636"/>
      <c r="CB34" s="636"/>
      <c r="CC34" s="636"/>
      <c r="CD34" s="636"/>
      <c r="CE34" s="636"/>
      <c r="CF34" s="636"/>
      <c r="CG34" s="636"/>
      <c r="CH34" s="636"/>
      <c r="CI34" s="636"/>
      <c r="CJ34" s="636"/>
      <c r="CK34" s="636"/>
      <c r="CL34" s="636"/>
      <c r="CM34" s="636"/>
      <c r="CN34" s="636"/>
      <c r="CO34" s="636"/>
      <c r="CP34" s="636"/>
      <c r="CQ34" s="991" t="s">
        <v>459</v>
      </c>
      <c r="CR34" s="991"/>
      <c r="CS34" s="991"/>
      <c r="CT34" s="991"/>
      <c r="CU34" s="991"/>
      <c r="CV34" s="991"/>
      <c r="CW34" s="991"/>
      <c r="CX34" s="991"/>
      <c r="CY34" s="991"/>
      <c r="CZ34" s="991"/>
      <c r="DA34" s="991"/>
      <c r="DB34" s="991"/>
      <c r="DC34" s="991"/>
      <c r="DD34" s="991"/>
      <c r="DE34" s="991"/>
      <c r="DF34" s="991"/>
      <c r="DG34" s="991"/>
      <c r="DH34" s="991"/>
      <c r="DI34" s="991"/>
      <c r="DJ34" s="991"/>
      <c r="DK34" s="991"/>
      <c r="DL34" s="991"/>
      <c r="DM34" s="991"/>
      <c r="DN34" s="991"/>
      <c r="DO34" s="991"/>
      <c r="DP34" s="991"/>
      <c r="DQ34" s="991"/>
      <c r="DR34" s="991"/>
      <c r="DS34" s="991"/>
      <c r="DT34" s="991"/>
      <c r="DU34" s="991"/>
      <c r="DV34" s="991"/>
      <c r="DW34" s="991"/>
      <c r="DX34" s="991"/>
      <c r="DY34" s="991"/>
      <c r="DZ34" s="991"/>
      <c r="EA34" s="991"/>
      <c r="EB34" s="991"/>
      <c r="EC34" s="991"/>
      <c r="ED34" s="991"/>
      <c r="EE34" s="991"/>
      <c r="EF34" s="991"/>
      <c r="EG34" s="991"/>
      <c r="EH34" s="991"/>
      <c r="EI34" s="991"/>
      <c r="EJ34" s="991"/>
      <c r="EK34" s="991"/>
      <c r="EL34" s="991"/>
      <c r="EM34" s="991"/>
      <c r="EN34" s="991"/>
      <c r="EO34" s="991"/>
      <c r="EP34" s="991"/>
      <c r="EQ34" s="991"/>
      <c r="ER34" s="991"/>
      <c r="ES34" s="991"/>
      <c r="ET34" s="991"/>
      <c r="EU34" s="991"/>
      <c r="EV34" s="991"/>
      <c r="EW34" s="991"/>
      <c r="EX34" s="610"/>
      <c r="EY34" s="610"/>
      <c r="EZ34" s="610"/>
      <c r="FA34" s="610"/>
      <c r="FB34" s="610"/>
      <c r="FC34" s="610"/>
      <c r="FD34" s="610"/>
      <c r="FE34" s="610"/>
      <c r="FF34" s="610"/>
      <c r="FG34" s="610"/>
      <c r="FH34" s="610"/>
      <c r="FI34" s="610"/>
    </row>
    <row r="35" spans="1:165" s="611" customFormat="1" ht="10.5" customHeight="1">
      <c r="A35" s="607"/>
      <c r="B35" s="607"/>
      <c r="C35" s="607"/>
      <c r="D35" s="607"/>
      <c r="E35" s="607"/>
      <c r="F35" s="607"/>
      <c r="G35" s="607"/>
      <c r="H35" s="607"/>
      <c r="I35" s="637"/>
      <c r="J35" s="615"/>
      <c r="K35" s="615"/>
      <c r="L35" s="615"/>
      <c r="M35" s="615"/>
      <c r="N35" s="615"/>
      <c r="O35" s="615"/>
      <c r="P35" s="615"/>
      <c r="Q35" s="615"/>
      <c r="R35" s="615"/>
      <c r="S35" s="615"/>
      <c r="T35" s="615"/>
      <c r="U35" s="615"/>
      <c r="V35" s="615"/>
      <c r="W35" s="615"/>
      <c r="X35" s="615"/>
      <c r="Y35" s="615"/>
      <c r="Z35" s="615"/>
      <c r="AA35" s="615"/>
      <c r="AB35" s="615"/>
      <c r="AC35" s="615"/>
      <c r="AD35" s="615"/>
      <c r="AE35" s="615"/>
      <c r="AF35" s="615"/>
      <c r="AG35" s="615"/>
      <c r="AH35" s="615"/>
      <c r="AI35" s="615"/>
      <c r="AJ35" s="615"/>
      <c r="AK35" s="615"/>
      <c r="AL35" s="615"/>
      <c r="AM35" s="615"/>
      <c r="AN35" s="615"/>
      <c r="AO35" s="615"/>
      <c r="AP35" s="615"/>
      <c r="AQ35" s="615"/>
      <c r="AR35" s="615"/>
      <c r="AS35" s="615"/>
      <c r="AT35" s="615"/>
      <c r="AU35" s="615"/>
      <c r="AV35" s="615"/>
      <c r="AW35" s="615"/>
      <c r="AX35" s="615"/>
      <c r="AY35" s="615"/>
      <c r="AZ35" s="615"/>
      <c r="BA35" s="615"/>
      <c r="BB35" s="615"/>
      <c r="BC35" s="615"/>
      <c r="BD35" s="615"/>
      <c r="BE35" s="615"/>
      <c r="BF35" s="615"/>
      <c r="BG35" s="615"/>
      <c r="BH35" s="615"/>
      <c r="BI35" s="615"/>
      <c r="BJ35" s="615"/>
      <c r="BK35" s="615"/>
      <c r="BL35" s="615"/>
      <c r="BM35" s="615"/>
      <c r="BN35" s="615"/>
      <c r="BO35" s="615"/>
      <c r="BP35" s="636"/>
      <c r="BQ35" s="636"/>
      <c r="BR35" s="636"/>
      <c r="BS35" s="636"/>
      <c r="BT35" s="636"/>
      <c r="BU35" s="636"/>
      <c r="BV35" s="636"/>
      <c r="BW35" s="636"/>
      <c r="BX35" s="636"/>
      <c r="BY35" s="636"/>
      <c r="BZ35" s="636"/>
      <c r="CA35" s="636"/>
      <c r="CB35" s="636"/>
      <c r="CC35" s="636"/>
      <c r="CD35" s="636"/>
      <c r="CE35" s="636"/>
      <c r="CF35" s="636"/>
      <c r="CG35" s="636"/>
      <c r="CH35" s="636"/>
      <c r="CI35" s="636"/>
      <c r="CJ35" s="636"/>
      <c r="CK35" s="636"/>
      <c r="CL35" s="636"/>
      <c r="CM35" s="636"/>
      <c r="CN35" s="636"/>
      <c r="CO35" s="636"/>
      <c r="CP35" s="636"/>
      <c r="CQ35" s="616"/>
      <c r="CR35" s="615"/>
      <c r="CS35" s="615"/>
      <c r="CT35" s="615"/>
      <c r="CU35" s="615"/>
      <c r="CV35" s="615"/>
      <c r="CW35" s="615"/>
      <c r="CX35" s="615"/>
      <c r="CY35" s="615"/>
      <c r="CZ35" s="615"/>
      <c r="DA35" s="615"/>
      <c r="DB35" s="615"/>
      <c r="DC35" s="615"/>
      <c r="DD35" s="615"/>
      <c r="DE35" s="615"/>
      <c r="DF35" s="615"/>
      <c r="DG35" s="615"/>
      <c r="DH35" s="615"/>
      <c r="DI35" s="615"/>
      <c r="DJ35" s="615"/>
      <c r="DK35" s="615"/>
      <c r="DL35" s="615"/>
      <c r="DM35" s="615"/>
      <c r="DN35" s="615"/>
      <c r="DO35" s="615"/>
      <c r="DP35" s="615"/>
      <c r="DQ35" s="615"/>
      <c r="DR35" s="615"/>
      <c r="DS35" s="615"/>
      <c r="DT35" s="615"/>
      <c r="DU35" s="615"/>
      <c r="DV35" s="615"/>
      <c r="DW35" s="615"/>
      <c r="DX35" s="615"/>
      <c r="DY35" s="615"/>
      <c r="DZ35" s="615"/>
      <c r="EA35" s="615"/>
      <c r="EB35" s="615"/>
      <c r="EC35" s="615"/>
      <c r="ED35" s="615"/>
      <c r="EE35" s="615"/>
      <c r="EF35" s="615"/>
      <c r="EG35" s="615"/>
      <c r="EH35" s="615"/>
      <c r="EI35" s="615"/>
      <c r="EJ35" s="615"/>
      <c r="EK35" s="615"/>
      <c r="EL35" s="615"/>
      <c r="EM35" s="615"/>
      <c r="EN35" s="615"/>
      <c r="EO35" s="615"/>
      <c r="EP35" s="615"/>
      <c r="EQ35" s="615"/>
      <c r="ER35" s="615"/>
      <c r="ES35" s="615"/>
      <c r="ET35" s="615"/>
      <c r="EU35" s="615"/>
      <c r="EV35" s="615"/>
      <c r="EW35" s="615"/>
      <c r="EX35" s="610"/>
      <c r="EY35" s="610"/>
      <c r="EZ35" s="610"/>
      <c r="FA35" s="610"/>
      <c r="FB35" s="610"/>
      <c r="FC35" s="610"/>
      <c r="FD35" s="610"/>
      <c r="FE35" s="610"/>
      <c r="FF35" s="610"/>
      <c r="FG35" s="610"/>
      <c r="FH35" s="610"/>
      <c r="FI35" s="610"/>
    </row>
    <row r="36" spans="1:165" s="611" customFormat="1" ht="14.25" customHeight="1">
      <c r="A36" s="607"/>
      <c r="B36" s="607"/>
      <c r="C36" s="607"/>
      <c r="D36" s="607"/>
      <c r="E36" s="607"/>
      <c r="F36" s="607"/>
      <c r="G36" s="607"/>
      <c r="H36" s="607"/>
      <c r="I36" s="975" t="s">
        <v>57</v>
      </c>
      <c r="J36" s="975"/>
      <c r="K36" s="975"/>
      <c r="L36" s="975"/>
      <c r="M36" s="975"/>
      <c r="N36" s="615"/>
      <c r="O36" s="615"/>
      <c r="P36" s="615"/>
      <c r="Q36" s="615"/>
      <c r="R36" s="615"/>
      <c r="S36" s="615"/>
      <c r="T36" s="615"/>
      <c r="U36" s="615"/>
      <c r="V36" s="615"/>
      <c r="W36" s="615"/>
      <c r="X36" s="615"/>
      <c r="Y36" s="615"/>
      <c r="Z36" s="615"/>
      <c r="AA36" s="615"/>
      <c r="AB36" s="615"/>
      <c r="AC36" s="615"/>
      <c r="AD36" s="615"/>
      <c r="AE36" s="615"/>
      <c r="AF36" s="615"/>
      <c r="AG36" s="615"/>
      <c r="AH36" s="615"/>
      <c r="AI36" s="615"/>
      <c r="AJ36" s="615"/>
      <c r="AK36" s="615"/>
      <c r="AL36" s="615"/>
      <c r="AM36" s="615"/>
      <c r="AN36" s="615"/>
      <c r="AO36" s="615"/>
      <c r="AP36" s="615"/>
      <c r="AQ36" s="615"/>
      <c r="AR36" s="615"/>
      <c r="AS36" s="615"/>
      <c r="AT36" s="615"/>
      <c r="AU36" s="615"/>
      <c r="AV36" s="615"/>
      <c r="AW36" s="615"/>
      <c r="AX36" s="615"/>
      <c r="AY36" s="615"/>
      <c r="AZ36" s="615"/>
      <c r="BA36" s="615"/>
      <c r="BB36" s="615"/>
      <c r="BC36" s="615"/>
      <c r="BD36" s="615"/>
      <c r="BE36" s="615"/>
      <c r="BF36" s="615"/>
      <c r="BG36" s="615"/>
      <c r="BH36" s="615"/>
      <c r="BI36" s="615"/>
      <c r="BJ36" s="615"/>
      <c r="BK36" s="615"/>
      <c r="BL36" s="615"/>
      <c r="BM36" s="615"/>
      <c r="BN36" s="615"/>
      <c r="BO36" s="615"/>
      <c r="BP36" s="636"/>
      <c r="BQ36" s="636"/>
      <c r="BR36" s="636"/>
      <c r="BS36" s="636"/>
      <c r="BT36" s="636"/>
      <c r="BU36" s="636"/>
      <c r="BV36" s="636"/>
      <c r="BW36" s="636"/>
      <c r="BX36" s="636"/>
      <c r="BY36" s="636"/>
      <c r="BZ36" s="636"/>
      <c r="CA36" s="636"/>
      <c r="CB36" s="636"/>
      <c r="CC36" s="636"/>
      <c r="CD36" s="636"/>
      <c r="CE36" s="636"/>
      <c r="CF36" s="636"/>
      <c r="CG36" s="636"/>
      <c r="CH36" s="636"/>
      <c r="CI36" s="636"/>
      <c r="CJ36" s="636"/>
      <c r="CK36" s="636"/>
      <c r="CL36" s="636"/>
      <c r="CM36" s="636"/>
      <c r="CN36" s="636"/>
      <c r="CO36" s="636"/>
      <c r="CP36" s="636"/>
      <c r="CQ36" s="975" t="s">
        <v>57</v>
      </c>
      <c r="CR36" s="975"/>
      <c r="CS36" s="975"/>
      <c r="CT36" s="975"/>
      <c r="CU36" s="975"/>
      <c r="CV36" s="615"/>
      <c r="CW36" s="615"/>
      <c r="CX36" s="615"/>
      <c r="CY36" s="615"/>
      <c r="CZ36" s="615"/>
      <c r="DA36" s="615"/>
      <c r="DB36" s="615"/>
      <c r="DC36" s="615"/>
      <c r="DD36" s="615"/>
      <c r="DE36" s="615"/>
      <c r="DF36" s="615"/>
      <c r="DG36" s="615"/>
      <c r="DH36" s="615"/>
      <c r="DI36" s="615"/>
      <c r="DJ36" s="615"/>
      <c r="DK36" s="615"/>
      <c r="DL36" s="615"/>
      <c r="DM36" s="615"/>
      <c r="DN36" s="615"/>
      <c r="DO36" s="615"/>
      <c r="DP36" s="615"/>
      <c r="DQ36" s="615"/>
      <c r="DR36" s="615"/>
      <c r="DS36" s="615"/>
      <c r="DT36" s="615"/>
      <c r="DU36" s="615"/>
      <c r="DV36" s="615"/>
      <c r="DW36" s="615"/>
      <c r="DX36" s="615"/>
      <c r="DY36" s="615"/>
      <c r="DZ36" s="615"/>
      <c r="EA36" s="615"/>
      <c r="EB36" s="615"/>
      <c r="EC36" s="615"/>
      <c r="ED36" s="615"/>
      <c r="EE36" s="615"/>
      <c r="EF36" s="615"/>
      <c r="EG36" s="615"/>
      <c r="EH36" s="615"/>
      <c r="EI36" s="615"/>
      <c r="EJ36" s="615"/>
      <c r="EK36" s="615"/>
      <c r="EL36" s="615"/>
      <c r="EM36" s="615"/>
      <c r="EN36" s="615"/>
      <c r="EO36" s="615"/>
      <c r="EP36" s="615"/>
      <c r="EQ36" s="615"/>
      <c r="ER36" s="615"/>
      <c r="ES36" s="615"/>
      <c r="ET36" s="615"/>
      <c r="EU36" s="615"/>
      <c r="EV36" s="615"/>
      <c r="EW36" s="615"/>
      <c r="EX36" s="610"/>
      <c r="EY36" s="610"/>
      <c r="EZ36" s="610"/>
      <c r="FA36" s="610"/>
      <c r="FB36" s="610"/>
      <c r="FC36" s="610"/>
      <c r="FD36" s="610"/>
      <c r="FE36" s="610"/>
      <c r="FF36" s="610"/>
      <c r="FG36" s="610"/>
      <c r="FH36" s="610"/>
      <c r="FI36" s="610"/>
    </row>
    <row r="37" spans="1:165" s="611" customFormat="1" ht="18.75" customHeight="1">
      <c r="A37" s="607"/>
      <c r="B37" s="607"/>
      <c r="C37" s="607"/>
      <c r="D37" s="607"/>
      <c r="E37" s="607"/>
      <c r="F37" s="607"/>
      <c r="G37" s="607"/>
      <c r="H37" s="607"/>
      <c r="I37" s="976" t="s">
        <v>479</v>
      </c>
      <c r="J37" s="976"/>
      <c r="K37" s="976"/>
      <c r="L37" s="976"/>
      <c r="M37" s="976"/>
      <c r="N37" s="976"/>
      <c r="O37" s="976"/>
      <c r="P37" s="976"/>
      <c r="Q37" s="976"/>
      <c r="R37" s="976"/>
      <c r="S37" s="976"/>
      <c r="T37" s="976"/>
      <c r="U37" s="976"/>
      <c r="V37" s="976"/>
      <c r="W37" s="976"/>
      <c r="X37" s="976"/>
      <c r="Y37" s="976"/>
      <c r="Z37" s="976"/>
      <c r="AA37" s="976"/>
      <c r="AB37" s="617"/>
      <c r="AC37" s="976"/>
      <c r="AD37" s="976"/>
      <c r="AE37" s="976"/>
      <c r="AF37" s="976"/>
      <c r="AG37" s="976"/>
      <c r="AH37" s="976"/>
      <c r="AI37" s="976"/>
      <c r="AJ37" s="976"/>
      <c r="AK37" s="976"/>
      <c r="AL37" s="976"/>
      <c r="AM37" s="976"/>
      <c r="AN37" s="976"/>
      <c r="AO37" s="976"/>
      <c r="AP37" s="976"/>
      <c r="AQ37" s="976"/>
      <c r="AR37" s="976"/>
      <c r="AS37" s="976"/>
      <c r="AT37" s="976"/>
      <c r="AU37" s="617"/>
      <c r="AV37" s="617"/>
      <c r="AW37" s="976" t="s">
        <v>480</v>
      </c>
      <c r="AX37" s="976"/>
      <c r="AY37" s="976"/>
      <c r="AZ37" s="976"/>
      <c r="BA37" s="976"/>
      <c r="BB37" s="976"/>
      <c r="BC37" s="976"/>
      <c r="BD37" s="976"/>
      <c r="BE37" s="976"/>
      <c r="BF37" s="976"/>
      <c r="BG37" s="976"/>
      <c r="BH37" s="976"/>
      <c r="BI37" s="976"/>
      <c r="BJ37" s="976"/>
      <c r="BK37" s="976"/>
      <c r="BL37" s="976"/>
      <c r="BM37" s="976"/>
      <c r="BN37" s="976"/>
      <c r="BO37" s="976"/>
      <c r="BP37" s="976"/>
      <c r="BQ37" s="976"/>
      <c r="BR37" s="976"/>
      <c r="BS37" s="976"/>
      <c r="BT37" s="976"/>
      <c r="BU37" s="976"/>
      <c r="BV37" s="636"/>
      <c r="BW37" s="636"/>
      <c r="BX37" s="636"/>
      <c r="BY37" s="636"/>
      <c r="BZ37" s="636"/>
      <c r="CA37" s="636"/>
      <c r="CB37" s="636"/>
      <c r="CC37" s="636"/>
      <c r="CD37" s="636"/>
      <c r="CE37" s="636"/>
      <c r="CF37" s="636"/>
      <c r="CG37" s="636"/>
      <c r="CH37" s="636"/>
      <c r="CI37" s="636"/>
      <c r="CJ37" s="636"/>
      <c r="CK37" s="636"/>
      <c r="CL37" s="636"/>
      <c r="CM37" s="636"/>
      <c r="CN37" s="636"/>
      <c r="CO37" s="636"/>
      <c r="CP37" s="636"/>
      <c r="CQ37" s="975"/>
      <c r="CR37" s="975"/>
      <c r="CS37" s="975"/>
      <c r="CT37" s="975"/>
      <c r="CU37" s="975"/>
      <c r="CV37" s="975"/>
      <c r="CW37" s="615"/>
      <c r="CX37" s="615"/>
      <c r="CY37" s="615"/>
      <c r="CZ37" s="615"/>
      <c r="DA37" s="615"/>
      <c r="DB37" s="615"/>
      <c r="DC37" s="615"/>
      <c r="DD37" s="615"/>
      <c r="DE37" s="615"/>
      <c r="DF37" s="615"/>
      <c r="DG37" s="615"/>
      <c r="DH37" s="615"/>
      <c r="DI37" s="615"/>
      <c r="DJ37" s="615"/>
      <c r="DK37" s="615"/>
      <c r="DL37" s="615"/>
      <c r="DM37" s="615"/>
      <c r="DN37" s="615"/>
      <c r="DO37" s="615"/>
      <c r="DP37" s="615"/>
      <c r="DQ37" s="615"/>
      <c r="DR37" s="615"/>
      <c r="DS37" s="615"/>
      <c r="DT37" s="615"/>
      <c r="DU37" s="615"/>
      <c r="DV37" s="615"/>
      <c r="DW37" s="615"/>
      <c r="DX37" s="615"/>
      <c r="DY37" s="615"/>
      <c r="DZ37" s="615"/>
      <c r="EA37" s="615"/>
      <c r="EB37" s="615"/>
      <c r="EC37" s="615"/>
      <c r="ED37" s="615"/>
      <c r="EE37" s="615"/>
      <c r="EF37" s="615"/>
      <c r="EG37" s="615"/>
      <c r="EH37" s="615"/>
      <c r="EI37" s="615"/>
      <c r="EJ37" s="615"/>
      <c r="EK37" s="615"/>
      <c r="EL37" s="615"/>
      <c r="EM37" s="615"/>
      <c r="EN37" s="615"/>
      <c r="EO37" s="615"/>
      <c r="EP37" s="615"/>
      <c r="EQ37" s="615"/>
      <c r="ER37" s="615"/>
      <c r="ES37" s="615"/>
      <c r="ET37" s="615"/>
      <c r="EU37" s="615"/>
      <c r="EV37" s="615"/>
      <c r="EW37" s="615"/>
      <c r="EX37" s="610"/>
      <c r="EY37" s="610"/>
      <c r="EZ37" s="610"/>
      <c r="FA37" s="610"/>
      <c r="FB37" s="610"/>
      <c r="FC37" s="610"/>
      <c r="FD37" s="610"/>
      <c r="FE37" s="610"/>
      <c r="FF37" s="610"/>
      <c r="FG37" s="610"/>
      <c r="FH37" s="610"/>
      <c r="FI37" s="610"/>
    </row>
    <row r="38" spans="1:165" s="611" customFormat="1" ht="10.5" customHeight="1">
      <c r="A38" s="607"/>
      <c r="B38" s="607"/>
      <c r="C38" s="607"/>
      <c r="D38" s="607"/>
      <c r="E38" s="607"/>
      <c r="F38" s="607"/>
      <c r="G38" s="607"/>
      <c r="H38" s="607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974" t="s">
        <v>460</v>
      </c>
      <c r="AD38" s="974"/>
      <c r="AE38" s="974"/>
      <c r="AF38" s="974"/>
      <c r="AG38" s="974"/>
      <c r="AH38" s="974"/>
      <c r="AI38" s="974"/>
      <c r="AJ38" s="974"/>
      <c r="AK38" s="974"/>
      <c r="AL38" s="974"/>
      <c r="AM38" s="974"/>
      <c r="AN38" s="974"/>
      <c r="AO38" s="974"/>
      <c r="AP38" s="974"/>
      <c r="AQ38" s="974"/>
      <c r="AR38" s="974"/>
      <c r="AS38" s="974"/>
      <c r="AT38" s="974"/>
      <c r="AU38" s="585"/>
      <c r="AV38" s="585"/>
      <c r="AW38" s="974" t="s">
        <v>82</v>
      </c>
      <c r="AX38" s="974"/>
      <c r="AY38" s="974"/>
      <c r="AZ38" s="974"/>
      <c r="BA38" s="974"/>
      <c r="BB38" s="974"/>
      <c r="BC38" s="974"/>
      <c r="BD38" s="974"/>
      <c r="BE38" s="974"/>
      <c r="BF38" s="974"/>
      <c r="BG38" s="974"/>
      <c r="BH38" s="974"/>
      <c r="BI38" s="974"/>
      <c r="BJ38" s="974"/>
      <c r="BK38" s="974"/>
      <c r="BL38" s="974"/>
      <c r="BM38" s="974"/>
      <c r="BN38" s="974"/>
      <c r="BO38" s="974"/>
      <c r="BP38" s="974"/>
      <c r="BQ38" s="974"/>
      <c r="BR38" s="974"/>
      <c r="BS38" s="974"/>
      <c r="BT38" s="974"/>
      <c r="BU38" s="974"/>
      <c r="BV38" s="636"/>
      <c r="BW38" s="636"/>
      <c r="BX38" s="636"/>
      <c r="BY38" s="636"/>
      <c r="BZ38" s="636"/>
      <c r="CA38" s="636"/>
      <c r="CB38" s="636"/>
      <c r="CC38" s="636"/>
      <c r="CD38" s="636"/>
      <c r="CE38" s="636"/>
      <c r="CF38" s="636"/>
      <c r="CG38" s="636"/>
      <c r="CH38" s="636"/>
      <c r="CI38" s="636"/>
      <c r="CJ38" s="636"/>
      <c r="CK38" s="636"/>
      <c r="CL38" s="636"/>
      <c r="CM38" s="636"/>
      <c r="CN38" s="636"/>
      <c r="CO38" s="636"/>
      <c r="CP38" s="636"/>
      <c r="CQ38" s="636"/>
      <c r="CR38" s="615"/>
      <c r="CS38" s="615"/>
      <c r="CT38" s="615"/>
      <c r="CU38" s="615"/>
      <c r="CV38" s="615"/>
      <c r="CW38" s="615"/>
      <c r="CX38" s="615"/>
      <c r="CY38" s="615"/>
      <c r="CZ38" s="615"/>
      <c r="DA38" s="615"/>
      <c r="DB38" s="615"/>
      <c r="DC38" s="615"/>
      <c r="DD38" s="615"/>
      <c r="DE38" s="615"/>
      <c r="DF38" s="615"/>
      <c r="DG38" s="615"/>
      <c r="DH38" s="615"/>
      <c r="DI38" s="615"/>
      <c r="DJ38" s="615"/>
      <c r="DK38" s="615"/>
      <c r="DL38" s="615"/>
      <c r="DM38" s="615"/>
      <c r="DN38" s="615"/>
      <c r="DO38" s="615"/>
      <c r="DP38" s="615"/>
      <c r="DQ38" s="615"/>
      <c r="DR38" s="615"/>
      <c r="DS38" s="615"/>
      <c r="DT38" s="615"/>
      <c r="DU38" s="615"/>
      <c r="DV38" s="615"/>
      <c r="DW38" s="615"/>
      <c r="DX38" s="615"/>
      <c r="DY38" s="615"/>
      <c r="DZ38" s="615"/>
      <c r="EA38" s="615"/>
      <c r="EB38" s="615"/>
      <c r="EC38" s="615"/>
      <c r="ED38" s="615"/>
      <c r="EE38" s="615"/>
      <c r="EF38" s="615"/>
      <c r="EG38" s="615"/>
      <c r="EH38" s="615"/>
      <c r="EI38" s="615"/>
      <c r="EJ38" s="615"/>
      <c r="EK38" s="615"/>
      <c r="EL38" s="615"/>
      <c r="EM38" s="615"/>
      <c r="EN38" s="615"/>
      <c r="EO38" s="615"/>
      <c r="EP38" s="615"/>
      <c r="EQ38" s="615"/>
      <c r="ER38" s="615"/>
      <c r="ES38" s="615"/>
      <c r="ET38" s="615"/>
      <c r="EU38" s="615"/>
      <c r="EV38" s="615"/>
      <c r="EW38" s="615"/>
      <c r="EX38" s="610"/>
      <c r="EY38" s="610"/>
      <c r="EZ38" s="610"/>
      <c r="FA38" s="610"/>
      <c r="FB38" s="610"/>
      <c r="FC38" s="610"/>
      <c r="FD38" s="610"/>
      <c r="FE38" s="610"/>
      <c r="FF38" s="610"/>
      <c r="FG38" s="610"/>
      <c r="FH38" s="610"/>
      <c r="FI38" s="610"/>
    </row>
  </sheetData>
  <mergeCells count="132">
    <mergeCell ref="AH8:EH8"/>
    <mergeCell ref="EI8:EU9"/>
    <mergeCell ref="EV8:FI9"/>
    <mergeCell ref="AH9:EH9"/>
    <mergeCell ref="AH10:EH10"/>
    <mergeCell ref="EI10:EU10"/>
    <mergeCell ref="EV10:FI10"/>
    <mergeCell ref="EV1:FI1"/>
    <mergeCell ref="EV2:FI2"/>
    <mergeCell ref="Y3:EH3"/>
    <mergeCell ref="EV3:FI3"/>
    <mergeCell ref="AH4:EH4"/>
    <mergeCell ref="EV4:FI7"/>
    <mergeCell ref="B5:EH5"/>
    <mergeCell ref="AH6:EH6"/>
    <mergeCell ref="Y7:EH7"/>
    <mergeCell ref="EV11:FI11"/>
    <mergeCell ref="B13:CB14"/>
    <mergeCell ref="CE13:CQ13"/>
    <mergeCell ref="CR13:DG13"/>
    <mergeCell ref="DK13:DP14"/>
    <mergeCell ref="DQ13:EU13"/>
    <mergeCell ref="EV13:FI13"/>
    <mergeCell ref="CE14:CQ14"/>
    <mergeCell ref="CR14:DG14"/>
    <mergeCell ref="DQ14:EU14"/>
    <mergeCell ref="A23:H25"/>
    <mergeCell ref="I23:CB23"/>
    <mergeCell ref="CC23:CQ25"/>
    <mergeCell ref="CR23:DD25"/>
    <mergeCell ref="DE23:DH25"/>
    <mergeCell ref="EV14:FI14"/>
    <mergeCell ref="AB15:EH15"/>
    <mergeCell ref="EV15:FI15"/>
    <mergeCell ref="AB16:EH16"/>
    <mergeCell ref="EV16:FI17"/>
    <mergeCell ref="AB17:EH17"/>
    <mergeCell ref="DI23:DQ25"/>
    <mergeCell ref="DR23:ES24"/>
    <mergeCell ref="ET23:FI25"/>
    <mergeCell ref="I24:AU25"/>
    <mergeCell ref="AV24:BM25"/>
    <mergeCell ref="BN24:CB25"/>
    <mergeCell ref="DR25:EE25"/>
    <mergeCell ref="EF25:ES25"/>
    <mergeCell ref="AB18:EH18"/>
    <mergeCell ref="EV18:FI19"/>
    <mergeCell ref="AB19:EH19"/>
    <mergeCell ref="AB20:EH20"/>
    <mergeCell ref="AZ21:DR21"/>
    <mergeCell ref="A27:E27"/>
    <mergeCell ref="I27:AU27"/>
    <mergeCell ref="AV27:BM27"/>
    <mergeCell ref="BN27:CB27"/>
    <mergeCell ref="CC27:CQ27"/>
    <mergeCell ref="A26:H26"/>
    <mergeCell ref="I26:AU26"/>
    <mergeCell ref="AV26:BM26"/>
    <mergeCell ref="BN26:CB26"/>
    <mergeCell ref="CC26:CQ26"/>
    <mergeCell ref="CR27:DD27"/>
    <mergeCell ref="DE27:DH27"/>
    <mergeCell ref="DI27:DQ27"/>
    <mergeCell ref="DR27:EE27"/>
    <mergeCell ref="EF27:ES27"/>
    <mergeCell ref="ET27:FI27"/>
    <mergeCell ref="DE26:DH26"/>
    <mergeCell ref="DI26:DQ26"/>
    <mergeCell ref="DR26:EE26"/>
    <mergeCell ref="EF26:ES26"/>
    <mergeCell ref="ET26:FI26"/>
    <mergeCell ref="CR26:DD26"/>
    <mergeCell ref="A29:D29"/>
    <mergeCell ref="I29:AU29"/>
    <mergeCell ref="AV29:BM29"/>
    <mergeCell ref="BN29:CB29"/>
    <mergeCell ref="CC29:CQ29"/>
    <mergeCell ref="A28:D28"/>
    <mergeCell ref="I28:AU28"/>
    <mergeCell ref="AV28:BM28"/>
    <mergeCell ref="BN28:CB28"/>
    <mergeCell ref="CC28:CQ28"/>
    <mergeCell ref="CR29:DD29"/>
    <mergeCell ref="DE29:DH29"/>
    <mergeCell ref="DI29:DQ29"/>
    <mergeCell ref="DR29:EE29"/>
    <mergeCell ref="EF29:ES29"/>
    <mergeCell ref="ET29:FI29"/>
    <mergeCell ref="DE28:DH28"/>
    <mergeCell ref="DI28:DQ28"/>
    <mergeCell ref="DR28:EE28"/>
    <mergeCell ref="EF28:ES28"/>
    <mergeCell ref="ET28:FI28"/>
    <mergeCell ref="CR28:DD28"/>
    <mergeCell ref="ET31:FI31"/>
    <mergeCell ref="DE30:DH30"/>
    <mergeCell ref="DI30:DQ30"/>
    <mergeCell ref="DR30:EE30"/>
    <mergeCell ref="EF30:ES30"/>
    <mergeCell ref="ET30:FI30"/>
    <mergeCell ref="A31:H31"/>
    <mergeCell ref="I31:AU31"/>
    <mergeCell ref="AV31:BM31"/>
    <mergeCell ref="BN31:CB31"/>
    <mergeCell ref="CC31:CQ31"/>
    <mergeCell ref="A30:D30"/>
    <mergeCell ref="I30:AU30"/>
    <mergeCell ref="AV30:BM30"/>
    <mergeCell ref="BN30:CB30"/>
    <mergeCell ref="CC30:CQ30"/>
    <mergeCell ref="CR30:DD30"/>
    <mergeCell ref="I32:Z32"/>
    <mergeCell ref="CQ32:DH32"/>
    <mergeCell ref="I33:Z33"/>
    <mergeCell ref="AS33:BO33"/>
    <mergeCell ref="CQ33:DH33"/>
    <mergeCell ref="EC33:ES33"/>
    <mergeCell ref="CR31:DD31"/>
    <mergeCell ref="DE31:DH31"/>
    <mergeCell ref="DI31:DQ31"/>
    <mergeCell ref="DR31:EE31"/>
    <mergeCell ref="EF31:ES31"/>
    <mergeCell ref="AC38:AT38"/>
    <mergeCell ref="AW38:BU38"/>
    <mergeCell ref="I34:BO34"/>
    <mergeCell ref="CQ34:EW34"/>
    <mergeCell ref="I36:M36"/>
    <mergeCell ref="CQ36:CU36"/>
    <mergeCell ref="I37:AA37"/>
    <mergeCell ref="AC37:AT37"/>
    <mergeCell ref="AW37:BU37"/>
    <mergeCell ref="CQ37:CV37"/>
  </mergeCells>
  <pageMargins left="0.7" right="0.7" top="0.75" bottom="0.75" header="0.3" footer="0.3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4</vt:i4>
      </vt:variant>
    </vt:vector>
  </HeadingPairs>
  <TitlesOfParts>
    <vt:vector size="19" baseType="lpstr">
      <vt:lpstr>МАТЕР</vt:lpstr>
      <vt:lpstr>КС2 №27</vt:lpstr>
      <vt:lpstr>КС2 №28</vt:lpstr>
      <vt:lpstr>КС-2 №29</vt:lpstr>
      <vt:lpstr>КС2 №31</vt:lpstr>
      <vt:lpstr>КС2 №33</vt:lpstr>
      <vt:lpstr>КС-2 №17</vt:lpstr>
      <vt:lpstr>ОС-15</vt:lpstr>
      <vt:lpstr>ОС-15-1</vt:lpstr>
      <vt:lpstr>тит м29 кс2 №14</vt:lpstr>
      <vt:lpstr>м29 кс2 №14</vt:lpstr>
      <vt:lpstr>тит м19 кс2 №14</vt:lpstr>
      <vt:lpstr>м19 КС2 №14</vt:lpstr>
      <vt:lpstr>МТР</vt:lpstr>
      <vt:lpstr>Эл.Эн.</vt:lpstr>
      <vt:lpstr>'м29 кс2 №14'!Область_печати</vt:lpstr>
      <vt:lpstr>МТР!Область_печати</vt:lpstr>
      <vt:lpstr>'ОС-15'!Область_печати</vt:lpstr>
      <vt:lpstr>Эл.Эн.!Область_печати</vt:lpstr>
    </vt:vector>
  </TitlesOfParts>
  <Company>Grand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SDO-502</cp:lastModifiedBy>
  <cp:lastPrinted>2019-07-31T06:17:08Z</cp:lastPrinted>
  <dcterms:created xsi:type="dcterms:W3CDTF">2002-07-24T02:50:49Z</dcterms:created>
  <dcterms:modified xsi:type="dcterms:W3CDTF">2019-10-10T06:38:08Z</dcterms:modified>
</cp:coreProperties>
</file>